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L 2021\"/>
    </mc:Choice>
  </mc:AlternateContent>
  <xr:revisionPtr revIDLastSave="0" documentId="13_ncr:81_{AF4C059F-7B7A-41F7-B290-5540895DBC5E}" xr6:coauthVersionLast="45" xr6:coauthVersionMax="47" xr10:uidLastSave="{00000000-0000-0000-0000-000000000000}"/>
  <bookViews>
    <workbookView xWindow="-120" yWindow="-120" windowWidth="29040" windowHeight="15840" tabRatio="871" activeTab="1" xr2:uid="{00000000-000D-0000-FFFF-FFFF00000000}"/>
  </bookViews>
  <sheets>
    <sheet name="MENU " sheetId="1" r:id="rId1"/>
    <sheet name="LGB DIRECT (SEA)" sheetId="2" r:id="rId2"/>
    <sheet name="LGB VIA HKG (SEA)" sheetId="3" r:id="rId3"/>
    <sheet name="LAS -OAK DIRECT (SEA2)" sheetId="4" r:id="rId4"/>
    <sheet name="CANADA TS (CPNW)" sheetId="5" r:id="rId5"/>
    <sheet name="USEC DIRECT (AWE6) " sheetId="6" r:id="rId6"/>
    <sheet name="USEC DIRECT (AWE5)" sheetId="7" r:id="rId7"/>
    <sheet name="USEC DIRECT (AWE4)" sheetId="8" r:id="rId8"/>
    <sheet name="USEC VIA SHA (AWE2)" sheetId="9" r:id="rId9"/>
    <sheet name="BOSTON VIA SHA (AWE1)" sheetId="10" r:id="rId10"/>
    <sheet name="BALTIMORE VIA HKG (AWE3)" sheetId="11" r:id="rId11"/>
    <sheet name="SEA-VAN VIA SHA (MPNW)" sheetId="12" r:id="rId12"/>
    <sheet name="SEA-VAN VIA HKG (OPNW)" sheetId="13" r:id="rId13"/>
    <sheet name="TACOMA VIA YTN (EPNW)" sheetId="14" state="hidden" r:id="rId14"/>
    <sheet name="GULF VIA XMN (GME)" sheetId="15" r:id="rId15"/>
    <sheet name="GULF VIA SHA-HKG (GME2)" sheetId="16" r:id="rId16"/>
    <sheet name="Sheet1" sheetId="17" r:id="rId17"/>
  </sheets>
  <externalReferences>
    <externalReference r:id="rId18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10">'BALTIMORE VIA HKG (AWE3)'!$A$1:$L$38</definedName>
    <definedName name="_xlnm.Print_Area" localSheetId="9">'BOSTON VIA SHA (AWE1)'!$A$1:$L$34</definedName>
    <definedName name="_xlnm.Print_Area" localSheetId="4">'CANADA TS (CPNW)'!$A$1:$N$33</definedName>
    <definedName name="_xlnm.Print_Area" localSheetId="14">'GULF VIA XMN (GME)'!$A$1:$Q$68</definedName>
    <definedName name="_xlnm.Print_Area" localSheetId="3">'LAS -OAK DIRECT (SEA2)'!$A$1:$J$37</definedName>
    <definedName name="_xlnm.Print_Area" localSheetId="1">'LGB DIRECT (SEA)'!$A$1:$H$38</definedName>
    <definedName name="_xlnm.Print_Area" localSheetId="2">'LGB VIA HKG (SEA)'!$A$1:$L$29</definedName>
    <definedName name="_xlnm.Print_Area" localSheetId="12">'SEA-VAN VIA HKG (OPNW)'!$A$1:$N$42</definedName>
    <definedName name="_xlnm.Print_Area" localSheetId="5">'USEC DIRECT (AWE6) '!$A$1:$M$33</definedName>
    <definedName name="Z_0AC86E81_06EB_4896_B1CE_C91766AC0986_.wvu.Cols" localSheetId="0" hidden="1">'MENU '!$L:$L</definedName>
    <definedName name="Z_0AC86E81_06EB_4896_B1CE_C91766AC0986_.wvu.PrintArea" localSheetId="10" hidden="1">'BALTIMORE VIA HKG (AWE3)'!$A$1:$L$38</definedName>
    <definedName name="Z_0AC86E81_06EB_4896_B1CE_C91766AC0986_.wvu.PrintArea" localSheetId="9" hidden="1">'BOSTON VIA SHA (AWE1)'!$A$1:$L$34</definedName>
    <definedName name="Z_0AC86E81_06EB_4896_B1CE_C91766AC0986_.wvu.PrintArea" localSheetId="14" hidden="1">'GULF VIA XMN (GME)'!$A$1:$Q$68</definedName>
    <definedName name="Z_0AC86E81_06EB_4896_B1CE_C91766AC0986_.wvu.PrintArea" localSheetId="3" hidden="1">'LAS -OAK DIRECT (SEA2)'!$A$1:$J$37</definedName>
    <definedName name="Z_0AC86E81_06EB_4896_B1CE_C91766AC0986_.wvu.PrintArea" localSheetId="1" hidden="1">'LGB DIRECT (SEA)'!$A$1:$H$38</definedName>
    <definedName name="Z_0AC86E81_06EB_4896_B1CE_C91766AC0986_.wvu.PrintArea" localSheetId="2" hidden="1">'LGB VIA HKG (SEA)'!$A$1:$L$29</definedName>
    <definedName name="Z_0AC86E81_06EB_4896_B1CE_C91766AC0986_.wvu.PrintArea" localSheetId="12" hidden="1">'SEA-VAN VIA HKG (OPNW)'!$A$1:$N$42</definedName>
    <definedName name="Z_0AC86E81_06EB_4896_B1CE_C91766AC0986_.wvu.Rows" localSheetId="4" hidden="1">'CANADA TS (CPNW)'!$51:$66</definedName>
    <definedName name="Z_0AC86E81_06EB_4896_B1CE_C91766AC0986_.wvu.Rows" localSheetId="14" hidden="1">'GULF VIA XMN (GME)'!$4:$38</definedName>
    <definedName name="Z_0AC86E81_06EB_4896_B1CE_C91766AC0986_.wvu.Rows" localSheetId="13" hidden="1">'TACOMA VIA YTN (EPNW)'!$8:$22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9" hidden="1">'BOSTON VIA SHA (AWE1)'!$A$1:$L$36</definedName>
    <definedName name="Z_20B682CD_B38B_44EE_8FE8_229DDCE8B959_.wvu.PrintArea" localSheetId="14" hidden="1">'GULF VIA XMN (GME)'!$A$1:$O$38</definedName>
    <definedName name="Z_20B682CD_B38B_44EE_8FE8_229DDCE8B959_.wvu.PrintArea" localSheetId="1" hidden="1">'LGB DIRECT (SEA)'!$A$1:$F$38</definedName>
    <definedName name="Z_20B682CD_B38B_44EE_8FE8_229DDCE8B959_.wvu.PrintArea" localSheetId="12" hidden="1">'SEA-VAN VIA HKG (OPNW)'!$A$1:$N$42</definedName>
    <definedName name="Z_20B682CD_B38B_44EE_8FE8_229DDCE8B959_.wvu.Rows" localSheetId="14" hidden="1">'GULF VIA XMN (GME)'!$4:$19,'GULF VIA XMN (GME)'!$29:$29</definedName>
    <definedName name="Z_20B682CD_B38B_44EE_8FE8_229DDCE8B959_.wvu.Rows" localSheetId="13" hidden="1">'TACOMA VIA YTN (EPNW)'!$8:$22</definedName>
    <definedName name="Z_29110A68_3EC6_4A67_B2F4_C5B07F9C3888_.wvu.Cols" localSheetId="0" hidden="1">'MENU '!$L:$L</definedName>
    <definedName name="Z_29110A68_3EC6_4A67_B2F4_C5B07F9C3888_.wvu.PrintArea" localSheetId="10" hidden="1">'BALTIMORE VIA HKG (AWE3)'!$A$1:$L$38</definedName>
    <definedName name="Z_29110A68_3EC6_4A67_B2F4_C5B07F9C3888_.wvu.PrintArea" localSheetId="9" hidden="1">'BOSTON VIA SHA (AWE1)'!$A$1:$L$34</definedName>
    <definedName name="Z_29110A68_3EC6_4A67_B2F4_C5B07F9C3888_.wvu.PrintArea" localSheetId="4" hidden="1">'CANADA TS (CPNW)'!$A$1:$N$33</definedName>
    <definedName name="Z_29110A68_3EC6_4A67_B2F4_C5B07F9C3888_.wvu.PrintArea" localSheetId="14" hidden="1">'GULF VIA XMN (GME)'!$A$1:$Q$68</definedName>
    <definedName name="Z_29110A68_3EC6_4A67_B2F4_C5B07F9C3888_.wvu.PrintArea" localSheetId="3" hidden="1">'LAS -OAK DIRECT (SEA2)'!$A$1:$J$37</definedName>
    <definedName name="Z_29110A68_3EC6_4A67_B2F4_C5B07F9C3888_.wvu.PrintArea" localSheetId="1" hidden="1">'LGB DIRECT (SEA)'!$A$1:$H$38</definedName>
    <definedName name="Z_29110A68_3EC6_4A67_B2F4_C5B07F9C3888_.wvu.PrintArea" localSheetId="2" hidden="1">'LGB VIA HKG (SEA)'!$A$1:$L$29</definedName>
    <definedName name="Z_29110A68_3EC6_4A67_B2F4_C5B07F9C3888_.wvu.PrintArea" localSheetId="12" hidden="1">'SEA-VAN VIA HKG (OPNW)'!$A$1:$N$42</definedName>
    <definedName name="Z_29110A68_3EC6_4A67_B2F4_C5B07F9C3888_.wvu.PrintArea" localSheetId="5" hidden="1">'USEC DIRECT (AWE6) '!$A$1:$M$33</definedName>
    <definedName name="Z_29110A68_3EC6_4A67_B2F4_C5B07F9C3888_.wvu.Rows" localSheetId="4" hidden="1">'CANADA TS (CPNW)'!$51:$66</definedName>
    <definedName name="Z_29110A68_3EC6_4A67_B2F4_C5B07F9C3888_.wvu.Rows" localSheetId="14" hidden="1">'GULF VIA XMN (GME)'!$4:$38</definedName>
    <definedName name="Z_29110A68_3EC6_4A67_B2F4_C5B07F9C3888_.wvu.Rows" localSheetId="13" hidden="1">'TACOMA VIA YTN (EPNW)'!$8:$22</definedName>
    <definedName name="Z_2D64A94D_C66C_4FD3_8201_7F642E1B0F95_.wvu.Cols" localSheetId="0" hidden="1">'MENU '!$L:$L</definedName>
    <definedName name="Z_2D64A94D_C66C_4FD3_8201_7F642E1B0F95_.wvu.Cols" localSheetId="6" hidden="1">'USEC DIRECT (AWE5)'!$G:$J</definedName>
    <definedName name="Z_2D64A94D_C66C_4FD3_8201_7F642E1B0F95_.wvu.PrintArea" localSheetId="9" hidden="1">'BOSTON VIA SHA (AWE1)'!$A$1:$L$34</definedName>
    <definedName name="Z_2D64A94D_C66C_4FD3_8201_7F642E1B0F95_.wvu.PrintArea" localSheetId="14" hidden="1">'GULF VIA XMN (GME)'!$A$1:$O$38</definedName>
    <definedName name="Z_2D64A94D_C66C_4FD3_8201_7F642E1B0F95_.wvu.PrintArea" localSheetId="3" hidden="1">'LAS -OAK DIRECT (SEA2)'!$A$1:$J$37</definedName>
    <definedName name="Z_2D64A94D_C66C_4FD3_8201_7F642E1B0F95_.wvu.PrintArea" localSheetId="1" hidden="1">'LGB DIRECT (SEA)'!$A$1:$F$38</definedName>
    <definedName name="Z_2D64A94D_C66C_4FD3_8201_7F642E1B0F95_.wvu.PrintArea" localSheetId="2" hidden="1">'LGB VIA HKG (SEA)'!$A$1:$L$29</definedName>
    <definedName name="Z_2D64A94D_C66C_4FD3_8201_7F642E1B0F95_.wvu.PrintArea" localSheetId="12" hidden="1">'SEA-VAN VIA HKG (OPNW)'!$A$1:$N$42</definedName>
    <definedName name="Z_2D64A94D_C66C_4FD3_8201_7F642E1B0F95_.wvu.PrintArea" localSheetId="5" hidden="1">'USEC DIRECT (AWE6) '!$A$1:$M$33</definedName>
    <definedName name="Z_2D64A94D_C66C_4FD3_8201_7F642E1B0F95_.wvu.Rows" localSheetId="4" hidden="1">'CANADA TS (CPNW)'!$51:$66</definedName>
    <definedName name="Z_2D64A94D_C66C_4FD3_8201_7F642E1B0F95_.wvu.Rows" localSheetId="14" hidden="1">'GULF VIA XMN (GME)'!$4:$38</definedName>
    <definedName name="Z_2D64A94D_C66C_4FD3_8201_7F642E1B0F95_.wvu.Rows" localSheetId="13" hidden="1">'TACOMA VIA YTN (EPNW)'!$8:$22</definedName>
    <definedName name="Z_3675219B_151D_4A83_95AF_6CA1D823DF91_.wvu.Cols" localSheetId="0" hidden="1">'MENU '!$L:$L</definedName>
    <definedName name="Z_3675219B_151D_4A83_95AF_6CA1D823DF91_.wvu.Cols" localSheetId="11" hidden="1">'SEA-VAN VIA SHA (MPNW)'!#REF!</definedName>
    <definedName name="Z_3675219B_151D_4A83_95AF_6CA1D823DF91_.wvu.PrintArea" localSheetId="10" hidden="1">'BALTIMORE VIA HKG (AWE3)'!$A$1:$L$38</definedName>
    <definedName name="Z_3675219B_151D_4A83_95AF_6CA1D823DF91_.wvu.PrintArea" localSheetId="9" hidden="1">'BOSTON VIA SHA (AWE1)'!$A$1:$L$34</definedName>
    <definedName name="Z_3675219B_151D_4A83_95AF_6CA1D823DF91_.wvu.PrintArea" localSheetId="14" hidden="1">'GULF VIA XMN (GME)'!$A$1:$O$38</definedName>
    <definedName name="Z_3675219B_151D_4A83_95AF_6CA1D823DF91_.wvu.PrintArea" localSheetId="3" hidden="1">'LAS -OAK DIRECT (SEA2)'!$A$1:$J$37</definedName>
    <definedName name="Z_3675219B_151D_4A83_95AF_6CA1D823DF91_.wvu.PrintArea" localSheetId="1" hidden="1">'LGB DIRECT (SEA)'!$A$1:$F$38</definedName>
    <definedName name="Z_3675219B_151D_4A83_95AF_6CA1D823DF91_.wvu.PrintArea" localSheetId="2" hidden="1">'LGB VIA HKG (SEA)'!$A$1:$L$29</definedName>
    <definedName name="Z_3675219B_151D_4A83_95AF_6CA1D823DF91_.wvu.PrintArea" localSheetId="12" hidden="1">'SEA-VAN VIA HKG (OPNW)'!$A$1:$N$42</definedName>
    <definedName name="Z_3675219B_151D_4A83_95AF_6CA1D823DF91_.wvu.Rows" localSheetId="4" hidden="1">'CANADA TS (CPNW)'!$51:$66</definedName>
    <definedName name="Z_3675219B_151D_4A83_95AF_6CA1D823DF91_.wvu.Rows" localSheetId="14" hidden="1">'GULF VIA XMN (GME)'!$4:$37,'GULF VIA XMN (GME)'!$42:$42</definedName>
    <definedName name="Z_3675219B_151D_4A83_95AF_6CA1D823DF91_.wvu.Rows" localSheetId="13" hidden="1">'TACOMA VIA YTN (EPNW)'!$8:$22</definedName>
    <definedName name="Z_3D6738E3_A45A_4638_AB53_C4FC5C66BC2D_.wvu.Cols" localSheetId="0" hidden="1">'MENU '!$L:$L</definedName>
    <definedName name="Z_3D6738E3_A45A_4638_AB53_C4FC5C66BC2D_.wvu.Cols" localSheetId="11" hidden="1">'SEA-VAN VIA SHA (MPNW)'!#REF!,'SEA-VAN VIA SHA (MPNW)'!#REF!</definedName>
    <definedName name="Z_3D6738E3_A45A_4638_AB53_C4FC5C66BC2D_.wvu.PrintArea" localSheetId="9" hidden="1">'BOSTON VIA SHA (AWE1)'!$A$1:$L$34</definedName>
    <definedName name="Z_3D6738E3_A45A_4638_AB53_C4FC5C66BC2D_.wvu.PrintArea" localSheetId="14" hidden="1">'GULF VIA XMN (GME)'!$A$1:$O$38</definedName>
    <definedName name="Z_3D6738E3_A45A_4638_AB53_C4FC5C66BC2D_.wvu.PrintArea" localSheetId="3" hidden="1">'LAS -OAK DIRECT (SEA2)'!$A$1:$J$37</definedName>
    <definedName name="Z_3D6738E3_A45A_4638_AB53_C4FC5C66BC2D_.wvu.PrintArea" localSheetId="1" hidden="1">'LGB DIRECT (SEA)'!$A$1:$F$38</definedName>
    <definedName name="Z_3D6738E3_A45A_4638_AB53_C4FC5C66BC2D_.wvu.PrintArea" localSheetId="2" hidden="1">'LGB VIA HKG (SEA)'!$A$1:$L$29</definedName>
    <definedName name="Z_3D6738E3_A45A_4638_AB53_C4FC5C66BC2D_.wvu.PrintArea" localSheetId="12" hidden="1">'SEA-VAN VIA HKG (OPNW)'!$A$1:$N$42</definedName>
    <definedName name="Z_3D6738E3_A45A_4638_AB53_C4FC5C66BC2D_.wvu.Rows" localSheetId="14" hidden="1">'GULF VIA XMN (GME)'!$4:$19,'GULF VIA XMN (GME)'!$29:$29</definedName>
    <definedName name="Z_3D6738E3_A45A_4638_AB53_C4FC5C66BC2D_.wvu.Rows" localSheetId="13" hidden="1">'TACOMA VIA YTN (EPNW)'!$8:$22</definedName>
    <definedName name="Z_5618DD8E_698B_41B5_8163_9804A8A834E2_.wvu.Cols" localSheetId="0" hidden="1">'MENU '!$L:$L</definedName>
    <definedName name="Z_5618DD8E_698B_41B5_8163_9804A8A834E2_.wvu.PrintArea" localSheetId="10" hidden="1">'BALTIMORE VIA HKG (AWE3)'!$A$1:$L$38</definedName>
    <definedName name="Z_5618DD8E_698B_41B5_8163_9804A8A834E2_.wvu.PrintArea" localSheetId="9" hidden="1">'BOSTON VIA SHA (AWE1)'!$A$1:$L$34</definedName>
    <definedName name="Z_5618DD8E_698B_41B5_8163_9804A8A834E2_.wvu.PrintArea" localSheetId="14" hidden="1">'GULF VIA XMN (GME)'!$A$1:$O$38</definedName>
    <definedName name="Z_5618DD8E_698B_41B5_8163_9804A8A834E2_.wvu.PrintArea" localSheetId="3" hidden="1">'LAS -OAK DIRECT (SEA2)'!$A$1:$J$37</definedName>
    <definedName name="Z_5618DD8E_698B_41B5_8163_9804A8A834E2_.wvu.PrintArea" localSheetId="1" hidden="1">'LGB DIRECT (SEA)'!$A$1:$F$38</definedName>
    <definedName name="Z_5618DD8E_698B_41B5_8163_9804A8A834E2_.wvu.PrintArea" localSheetId="2" hidden="1">'LGB VIA HKG (SEA)'!$A$1:$L$29</definedName>
    <definedName name="Z_5618DD8E_698B_41B5_8163_9804A8A834E2_.wvu.PrintArea" localSheetId="12" hidden="1">'SEA-VAN VIA HKG (OPNW)'!$A$1:$N$42</definedName>
    <definedName name="Z_5618DD8E_698B_41B5_8163_9804A8A834E2_.wvu.Rows" localSheetId="4" hidden="1">'CANADA TS (CPNW)'!$51:$66</definedName>
    <definedName name="Z_5618DD8E_698B_41B5_8163_9804A8A834E2_.wvu.Rows" localSheetId="14" hidden="1">'GULF VIA XMN (GME)'!$4:$38</definedName>
    <definedName name="Z_5618DD8E_698B_41B5_8163_9804A8A834E2_.wvu.Rows" localSheetId="13" hidden="1">'TACOMA VIA YTN (EPNW)'!$8:$22</definedName>
    <definedName name="Z_66D3A9EB_F894_4E92_AAA1_D172D6B95E05_.wvu.Cols" localSheetId="0" hidden="1">'MENU '!$L:$L</definedName>
    <definedName name="Z_66D3A9EB_F894_4E92_AAA1_D172D6B95E05_.wvu.PrintArea" localSheetId="10" hidden="1">'BALTIMORE VIA HKG (AWE3)'!$A$1:$L$38</definedName>
    <definedName name="Z_66D3A9EB_F894_4E92_AAA1_D172D6B95E05_.wvu.PrintArea" localSheetId="9" hidden="1">'BOSTON VIA SHA (AWE1)'!$A$1:$L$34</definedName>
    <definedName name="Z_66D3A9EB_F894_4E92_AAA1_D172D6B95E05_.wvu.PrintArea" localSheetId="14" hidden="1">'GULF VIA XMN (GME)'!$A$1:$Q$68</definedName>
    <definedName name="Z_66D3A9EB_F894_4E92_AAA1_D172D6B95E05_.wvu.PrintArea" localSheetId="3" hidden="1">'LAS -OAK DIRECT (SEA2)'!$A$1:$J$37</definedName>
    <definedName name="Z_66D3A9EB_F894_4E92_AAA1_D172D6B95E05_.wvu.PrintArea" localSheetId="1" hidden="1">'LGB DIRECT (SEA)'!$A$1:$H$38</definedName>
    <definedName name="Z_66D3A9EB_F894_4E92_AAA1_D172D6B95E05_.wvu.PrintArea" localSheetId="2" hidden="1">'LGB VIA HKG (SEA)'!$A$1:$L$29</definedName>
    <definedName name="Z_66D3A9EB_F894_4E92_AAA1_D172D6B95E05_.wvu.PrintArea" localSheetId="12" hidden="1">'SEA-VAN VIA HKG (OPNW)'!$A$1:$N$42</definedName>
    <definedName name="Z_66D3A9EB_F894_4E92_AAA1_D172D6B95E05_.wvu.Rows" localSheetId="4" hidden="1">'CANADA TS (CPNW)'!$51:$66</definedName>
    <definedName name="Z_66D3A9EB_F894_4E92_AAA1_D172D6B95E05_.wvu.Rows" localSheetId="14" hidden="1">'GULF VIA XMN (GME)'!$4:$38</definedName>
    <definedName name="Z_66D3A9EB_F894_4E92_AAA1_D172D6B95E05_.wvu.Rows" localSheetId="13" hidden="1">'TACOMA VIA YTN (EPNW)'!$8:$22</definedName>
    <definedName name="Z_6B137BBA_28F2_4177_ADEF_B1D1878767AC_.wvu.Cols" localSheetId="0" hidden="1">'MENU '!$L:$L</definedName>
    <definedName name="Z_6B137BBA_28F2_4177_ADEF_B1D1878767AC_.wvu.Cols" localSheetId="11" hidden="1">'SEA-VAN VIA SHA (MPNW)'!#REF!</definedName>
    <definedName name="Z_6B137BBA_28F2_4177_ADEF_B1D1878767AC_.wvu.PrintArea" localSheetId="9" hidden="1">'BOSTON VIA SHA (AWE1)'!$A$1:$L$34</definedName>
    <definedName name="Z_6B137BBA_28F2_4177_ADEF_B1D1878767AC_.wvu.PrintArea" localSheetId="14" hidden="1">'GULF VIA XMN (GME)'!$A$1:$O$38</definedName>
    <definedName name="Z_6B137BBA_28F2_4177_ADEF_B1D1878767AC_.wvu.PrintArea" localSheetId="3" hidden="1">'LAS -OAK DIRECT (SEA2)'!$A$1:$J$37</definedName>
    <definedName name="Z_6B137BBA_28F2_4177_ADEF_B1D1878767AC_.wvu.PrintArea" localSheetId="1" hidden="1">'LGB DIRECT (SEA)'!$A$1:$H$38</definedName>
    <definedName name="Z_6B137BBA_28F2_4177_ADEF_B1D1878767AC_.wvu.PrintArea" localSheetId="2" hidden="1">'LGB VIA HKG (SEA)'!$A$1:$L$29</definedName>
    <definedName name="Z_6B137BBA_28F2_4177_ADEF_B1D1878767AC_.wvu.PrintArea" localSheetId="12" hidden="1">'SEA-VAN VIA HKG (OPNW)'!$A$1:$N$42</definedName>
    <definedName name="Z_6B137BBA_28F2_4177_ADEF_B1D1878767AC_.wvu.Rows" localSheetId="4" hidden="1">'CANADA TS (CPNW)'!$51:$66</definedName>
    <definedName name="Z_6B137BBA_28F2_4177_ADEF_B1D1878767AC_.wvu.Rows" localSheetId="14" hidden="1">'GULF VIA XMN (GME)'!$4:$38</definedName>
    <definedName name="Z_6B137BBA_28F2_4177_ADEF_B1D1878767AC_.wvu.Rows" localSheetId="13" hidden="1">'TACOMA VIA YTN (EPNW)'!$8:$22</definedName>
    <definedName name="Z_7044E850_A5C6_4247_BE4D_DC6D0F8B87FE_.wvu.Cols" localSheetId="0" hidden="1">'MENU '!$L:$L</definedName>
    <definedName name="Z_7044E850_A5C6_4247_BE4D_DC6D0F8B87FE_.wvu.Cols" localSheetId="11" hidden="1">'SEA-VAN VIA SHA (MPNW)'!#REF!</definedName>
    <definedName name="Z_7044E850_A5C6_4247_BE4D_DC6D0F8B87FE_.wvu.PrintArea" localSheetId="9" hidden="1">'BOSTON VIA SHA (AWE1)'!$A$1:$L$34</definedName>
    <definedName name="Z_7044E850_A5C6_4247_BE4D_DC6D0F8B87FE_.wvu.PrintArea" localSheetId="14" hidden="1">'GULF VIA XMN (GME)'!$A$1:$O$38</definedName>
    <definedName name="Z_7044E850_A5C6_4247_BE4D_DC6D0F8B87FE_.wvu.PrintArea" localSheetId="3" hidden="1">'LAS -OAK DIRECT (SEA2)'!$A$1:$J$37</definedName>
    <definedName name="Z_7044E850_A5C6_4247_BE4D_DC6D0F8B87FE_.wvu.PrintArea" localSheetId="1" hidden="1">'LGB DIRECT (SEA)'!$A$1:$F$38</definedName>
    <definedName name="Z_7044E850_A5C6_4247_BE4D_DC6D0F8B87FE_.wvu.PrintArea" localSheetId="2" hidden="1">'LGB VIA HKG (SEA)'!$A$1:$L$29</definedName>
    <definedName name="Z_7044E850_A5C6_4247_BE4D_DC6D0F8B87FE_.wvu.PrintArea" localSheetId="12" hidden="1">'SEA-VAN VIA HKG (OPNW)'!$A$1:$N$42</definedName>
    <definedName name="Z_7044E850_A5C6_4247_BE4D_DC6D0F8B87FE_.wvu.Rows" localSheetId="4" hidden="1">'CANADA TS (CPNW)'!$51:$66</definedName>
    <definedName name="Z_7044E850_A5C6_4247_BE4D_DC6D0F8B87FE_.wvu.Rows" localSheetId="14" hidden="1">'GULF VIA XMN (GME)'!$4:$38</definedName>
    <definedName name="Z_7044E850_A5C6_4247_BE4D_DC6D0F8B87FE_.wvu.Rows" localSheetId="13" hidden="1">'TACOMA VIA YTN (EPNW)'!$8:$22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10" hidden="1">'BALTIMORE VIA HKG (AWE3)'!$A$1:$L$38</definedName>
    <definedName name="Z_7F4599E1_7724_459F_9FCF_D7ED51D3A092_.wvu.PrintArea" localSheetId="9" hidden="1">'BOSTON VIA SHA (AWE1)'!$A$1:$L$34</definedName>
    <definedName name="Z_7F4599E1_7724_459F_9FCF_D7ED51D3A092_.wvu.PrintArea" localSheetId="14" hidden="1">'GULF VIA XMN (GME)'!$A$1:$T$83</definedName>
    <definedName name="Z_7F4599E1_7724_459F_9FCF_D7ED51D3A092_.wvu.PrintArea" localSheetId="3" hidden="1">'LAS -OAK DIRECT (SEA2)'!$A$1:$J$37</definedName>
    <definedName name="Z_7F4599E1_7724_459F_9FCF_D7ED51D3A092_.wvu.PrintArea" localSheetId="1" hidden="1">'LGB DIRECT (SEA)'!$A$1:$H$38</definedName>
    <definedName name="Z_7F4599E1_7724_459F_9FCF_D7ED51D3A092_.wvu.PrintArea" localSheetId="2" hidden="1">'LGB VIA HKG (SEA)'!$A$1:$L$29</definedName>
    <definedName name="Z_7F4599E1_7724_459F_9FCF_D7ED51D3A092_.wvu.PrintArea" localSheetId="12" hidden="1">'SEA-VAN VIA HKG (OPNW)'!$A$1:$N$42</definedName>
    <definedName name="Z_7F4599E1_7724_459F_9FCF_D7ED51D3A092_.wvu.PrintArea" localSheetId="5" hidden="1">'USEC DIRECT (AWE6) '!$A$1:$M$33</definedName>
    <definedName name="Z_7F4599E1_7724_459F_9FCF_D7ED51D3A092_.wvu.Rows" localSheetId="4" hidden="1">'CANADA TS (CPNW)'!$51:$66</definedName>
    <definedName name="Z_7F4599E1_7724_459F_9FCF_D7ED51D3A092_.wvu.Rows" localSheetId="14" hidden="1">'GULF VIA XMN (GME)'!$4:$38</definedName>
    <definedName name="Z_7F4599E1_7724_459F_9FCF_D7ED51D3A092_.wvu.Rows" localSheetId="13" hidden="1">'TACOMA VIA YTN (EPNW)'!$8:$22</definedName>
    <definedName name="Z_91AC30DE_1D40_4709_B1FA_6F0FA378251B_.wvu.Cols" localSheetId="0" hidden="1">'MENU '!$L:$L</definedName>
    <definedName name="Z_91AC30DE_1D40_4709_B1FA_6F0FA378251B_.wvu.PrintArea" localSheetId="10" hidden="1">'BALTIMORE VIA HKG (AWE3)'!$A$1:$L$38</definedName>
    <definedName name="Z_91AC30DE_1D40_4709_B1FA_6F0FA378251B_.wvu.PrintArea" localSheetId="9" hidden="1">'BOSTON VIA SHA (AWE1)'!$A$1:$L$34</definedName>
    <definedName name="Z_91AC30DE_1D40_4709_B1FA_6F0FA378251B_.wvu.PrintArea" localSheetId="14" hidden="1">'GULF VIA XMN (GME)'!$A$1:$R$70</definedName>
    <definedName name="Z_91AC30DE_1D40_4709_B1FA_6F0FA378251B_.wvu.PrintArea" localSheetId="3" hidden="1">'LAS -OAK DIRECT (SEA2)'!$A$1:$J$37</definedName>
    <definedName name="Z_91AC30DE_1D40_4709_B1FA_6F0FA378251B_.wvu.PrintArea" localSheetId="1" hidden="1">'LGB DIRECT (SEA)'!$A$1:$H$38</definedName>
    <definedName name="Z_91AC30DE_1D40_4709_B1FA_6F0FA378251B_.wvu.PrintArea" localSheetId="2" hidden="1">'LGB VIA HKG (SEA)'!$A$1:$L$29</definedName>
    <definedName name="Z_91AC30DE_1D40_4709_B1FA_6F0FA378251B_.wvu.PrintArea" localSheetId="12" hidden="1">'SEA-VAN VIA HKG (OPNW)'!$A$1:$N$42</definedName>
    <definedName name="Z_91AC30DE_1D40_4709_B1FA_6F0FA378251B_.wvu.Rows" localSheetId="4" hidden="1">'CANADA TS (CPNW)'!$51:$66</definedName>
    <definedName name="Z_91AC30DE_1D40_4709_B1FA_6F0FA378251B_.wvu.Rows" localSheetId="14" hidden="1">'GULF VIA XMN (GME)'!$4:$38</definedName>
    <definedName name="Z_91AC30DE_1D40_4709_B1FA_6F0FA378251B_.wvu.Rows" localSheetId="13" hidden="1">'TACOMA VIA YTN (EPNW)'!$8:$22</definedName>
    <definedName name="Z_94144FE1_E98D_468C_A0B0_A5E0B5B10077_.wvu.Cols" localSheetId="0" hidden="1">'MENU '!$L:$L</definedName>
    <definedName name="Z_94144FE1_E98D_468C_A0B0_A5E0B5B10077_.wvu.PrintArea" localSheetId="10" hidden="1">'BALTIMORE VIA HKG (AWE3)'!$A$1:$L$38</definedName>
    <definedName name="Z_94144FE1_E98D_468C_A0B0_A5E0B5B10077_.wvu.PrintArea" localSheetId="9" hidden="1">'BOSTON VIA SHA (AWE1)'!$A$1:$L$34</definedName>
    <definedName name="Z_94144FE1_E98D_468C_A0B0_A5E0B5B10077_.wvu.PrintArea" localSheetId="14" hidden="1">'GULF VIA XMN (GME)'!$A$1:$Q$68</definedName>
    <definedName name="Z_94144FE1_E98D_468C_A0B0_A5E0B5B10077_.wvu.PrintArea" localSheetId="3" hidden="1">'LAS -OAK DIRECT (SEA2)'!$A$1:$J$37</definedName>
    <definedName name="Z_94144FE1_E98D_468C_A0B0_A5E0B5B10077_.wvu.PrintArea" localSheetId="1" hidden="1">'LGB DIRECT (SEA)'!$A$1:$H$38</definedName>
    <definedName name="Z_94144FE1_E98D_468C_A0B0_A5E0B5B10077_.wvu.PrintArea" localSheetId="2" hidden="1">'LGB VIA HKG (SEA)'!$A$1:$L$29</definedName>
    <definedName name="Z_94144FE1_E98D_468C_A0B0_A5E0B5B10077_.wvu.PrintArea" localSheetId="12" hidden="1">'SEA-VAN VIA HKG (OPNW)'!$A$1:$N$42</definedName>
    <definedName name="Z_94144FE1_E98D_468C_A0B0_A5E0B5B10077_.wvu.Rows" localSheetId="4" hidden="1">'CANADA TS (CPNW)'!$51:$66</definedName>
    <definedName name="Z_94144FE1_E98D_468C_A0B0_A5E0B5B10077_.wvu.Rows" localSheetId="14" hidden="1">'GULF VIA XMN (GME)'!$4:$38</definedName>
    <definedName name="Z_94144FE1_E98D_468C_A0B0_A5E0B5B10077_.wvu.Rows" localSheetId="13" hidden="1">'TACOMA VIA YTN (EPNW)'!$8:$22</definedName>
    <definedName name="Z_9BD9C074_40C7_4DEF_A2BD_D9FC2E0C67A7_.wvu.Cols" localSheetId="0" hidden="1">'MENU '!$L:$L</definedName>
    <definedName name="Z_9BD9C074_40C7_4DEF_A2BD_D9FC2E0C67A7_.wvu.PrintArea" localSheetId="10" hidden="1">'BALTIMORE VIA HKG (AWE3)'!$A$1:$L$38</definedName>
    <definedName name="Z_9BD9C074_40C7_4DEF_A2BD_D9FC2E0C67A7_.wvu.PrintArea" localSheetId="9" hidden="1">'BOSTON VIA SHA (AWE1)'!$A$1:$L$34</definedName>
    <definedName name="Z_9BD9C074_40C7_4DEF_A2BD_D9FC2E0C67A7_.wvu.PrintArea" localSheetId="14" hidden="1">'GULF VIA XMN (GME)'!$A$1:$R$70</definedName>
    <definedName name="Z_9BD9C074_40C7_4DEF_A2BD_D9FC2E0C67A7_.wvu.PrintArea" localSheetId="3" hidden="1">'LAS -OAK DIRECT (SEA2)'!$A$1:$J$37</definedName>
    <definedName name="Z_9BD9C074_40C7_4DEF_A2BD_D9FC2E0C67A7_.wvu.PrintArea" localSheetId="1" hidden="1">'LGB DIRECT (SEA)'!$A$1:$F$38</definedName>
    <definedName name="Z_9BD9C074_40C7_4DEF_A2BD_D9FC2E0C67A7_.wvu.PrintArea" localSheetId="2" hidden="1">'LGB VIA HKG (SEA)'!$A$1:$L$29</definedName>
    <definedName name="Z_9BD9C074_40C7_4DEF_A2BD_D9FC2E0C67A7_.wvu.PrintArea" localSheetId="12" hidden="1">'SEA-VAN VIA HKG (OPNW)'!$A$1:$N$42</definedName>
    <definedName name="Z_9BD9C074_40C7_4DEF_A2BD_D9FC2E0C67A7_.wvu.PrintArea" localSheetId="5" hidden="1">'USEC DIRECT (AWE6) '!$A$1:$M$33</definedName>
    <definedName name="Z_9BD9C074_40C7_4DEF_A2BD_D9FC2E0C67A7_.wvu.Rows" localSheetId="4" hidden="1">'CANADA TS (CPNW)'!$51:$66</definedName>
    <definedName name="Z_9BD9C074_40C7_4DEF_A2BD_D9FC2E0C67A7_.wvu.Rows" localSheetId="14" hidden="1">'GULF VIA XMN (GME)'!$4:$38</definedName>
    <definedName name="Z_9BD9C074_40C7_4DEF_A2BD_D9FC2E0C67A7_.wvu.Rows" localSheetId="13" hidden="1">'TACOMA VIA YTN (EPNW)'!$8:$22</definedName>
    <definedName name="Z_9BFCC6BA_6181_4FB6_AF72_B0E6954AA9A0_.wvu.Cols" localSheetId="0" hidden="1">'MENU '!$L:$L</definedName>
    <definedName name="Z_9BFCC6BA_6181_4FB6_AF72_B0E6954AA9A0_.wvu.Cols" localSheetId="11" hidden="1">'SEA-VAN VIA SHA (MPNW)'!#REF!</definedName>
    <definedName name="Z_9BFCC6BA_6181_4FB6_AF72_B0E6954AA9A0_.wvu.PrintArea" localSheetId="9" hidden="1">'BOSTON VIA SHA (AWE1)'!$A$1:$L$34</definedName>
    <definedName name="Z_9BFCC6BA_6181_4FB6_AF72_B0E6954AA9A0_.wvu.PrintArea" localSheetId="14" hidden="1">'GULF VIA XMN (GME)'!$A$1:$O$38</definedName>
    <definedName name="Z_9BFCC6BA_6181_4FB6_AF72_B0E6954AA9A0_.wvu.PrintArea" localSheetId="3" hidden="1">'LAS -OAK DIRECT (SEA2)'!$A$1:$J$37</definedName>
    <definedName name="Z_9BFCC6BA_6181_4FB6_AF72_B0E6954AA9A0_.wvu.PrintArea" localSheetId="1" hidden="1">'LGB DIRECT (SEA)'!$A$1:$F$38</definedName>
    <definedName name="Z_9BFCC6BA_6181_4FB6_AF72_B0E6954AA9A0_.wvu.PrintArea" localSheetId="2" hidden="1">'LGB VIA HKG (SEA)'!$A$1:$L$29</definedName>
    <definedName name="Z_9BFCC6BA_6181_4FB6_AF72_B0E6954AA9A0_.wvu.PrintArea" localSheetId="12" hidden="1">'SEA-VAN VIA HKG (OPNW)'!$A$1:$N$42</definedName>
    <definedName name="Z_9BFCC6BA_6181_4FB6_AF72_B0E6954AA9A0_.wvu.Rows" localSheetId="4" hidden="1">'CANADA TS (CPNW)'!$51:$66</definedName>
    <definedName name="Z_9BFCC6BA_6181_4FB6_AF72_B0E6954AA9A0_.wvu.Rows" localSheetId="14" hidden="1">'GULF VIA XMN (GME)'!$4:$38</definedName>
    <definedName name="Z_9BFCC6BA_6181_4FB6_AF72_B0E6954AA9A0_.wvu.Rows" localSheetId="13" hidden="1">'TACOMA VIA YTN (EPNW)'!$8:$22</definedName>
    <definedName name="Z_9CCF10E2_92C0_49B0_AF99_307DE301C06F_.wvu.Cols" localSheetId="0" hidden="1">'MENU '!$L:$L</definedName>
    <definedName name="Z_9CCF10E2_92C0_49B0_AF99_307DE301C06F_.wvu.PrintArea" localSheetId="10" hidden="1">'BALTIMORE VIA HKG (AWE3)'!$A$1:$L$38</definedName>
    <definedName name="Z_9CCF10E2_92C0_49B0_AF99_307DE301C06F_.wvu.PrintArea" localSheetId="9" hidden="1">'BOSTON VIA SHA (AWE1)'!$A$1:$L$34</definedName>
    <definedName name="Z_9CCF10E2_92C0_49B0_AF99_307DE301C06F_.wvu.PrintArea" localSheetId="14" hidden="1">'GULF VIA XMN (GME)'!$A$1:$Q$68</definedName>
    <definedName name="Z_9CCF10E2_92C0_49B0_AF99_307DE301C06F_.wvu.PrintArea" localSheetId="3" hidden="1">'LAS -OAK DIRECT (SEA2)'!$A$1:$J$37</definedName>
    <definedName name="Z_9CCF10E2_92C0_49B0_AF99_307DE301C06F_.wvu.PrintArea" localSheetId="1" hidden="1">'LGB DIRECT (SEA)'!$A$1:$H$38</definedName>
    <definedName name="Z_9CCF10E2_92C0_49B0_AF99_307DE301C06F_.wvu.PrintArea" localSheetId="2" hidden="1">'LGB VIA HKG (SEA)'!$A$1:$L$29</definedName>
    <definedName name="Z_9CCF10E2_92C0_49B0_AF99_307DE301C06F_.wvu.PrintArea" localSheetId="12" hidden="1">'SEA-VAN VIA HKG (OPNW)'!$A$1:$N$42</definedName>
    <definedName name="Z_9CCF10E2_92C0_49B0_AF99_307DE301C06F_.wvu.Rows" localSheetId="4" hidden="1">'CANADA TS (CPNW)'!$51:$66</definedName>
    <definedName name="Z_9CCF10E2_92C0_49B0_AF99_307DE301C06F_.wvu.Rows" localSheetId="14" hidden="1">'GULF VIA XMN (GME)'!$4:$38</definedName>
    <definedName name="Z_9CCF10E2_92C0_49B0_AF99_307DE301C06F_.wvu.Rows" localSheetId="13" hidden="1">'TACOMA VIA YTN (EPNW)'!$8:$22</definedName>
    <definedName name="Z_A4B47967_7288_4EFC_B3A3_156A4AF2D0DB_.wvu.Cols" localSheetId="0" hidden="1">'MENU '!$L:$L</definedName>
    <definedName name="Z_A4B47967_7288_4EFC_B3A3_156A4AF2D0DB_.wvu.PrintArea" localSheetId="10" hidden="1">'BALTIMORE VIA HKG (AWE3)'!$A$1:$L$38</definedName>
    <definedName name="Z_A4B47967_7288_4EFC_B3A3_156A4AF2D0DB_.wvu.PrintArea" localSheetId="9" hidden="1">'BOSTON VIA SHA (AWE1)'!$A$1:$L$34</definedName>
    <definedName name="Z_A4B47967_7288_4EFC_B3A3_156A4AF2D0DB_.wvu.PrintArea" localSheetId="4" hidden="1">'CANADA TS (CPNW)'!$A$1:$N$33</definedName>
    <definedName name="Z_A4B47967_7288_4EFC_B3A3_156A4AF2D0DB_.wvu.PrintArea" localSheetId="14" hidden="1">'GULF VIA XMN (GME)'!$A$1:$Q$68</definedName>
    <definedName name="Z_A4B47967_7288_4EFC_B3A3_156A4AF2D0DB_.wvu.PrintArea" localSheetId="3" hidden="1">'LAS -OAK DIRECT (SEA2)'!$A$1:$J$37</definedName>
    <definedName name="Z_A4B47967_7288_4EFC_B3A3_156A4AF2D0DB_.wvu.PrintArea" localSheetId="1" hidden="1">'LGB DIRECT (SEA)'!$A$1:$H$38</definedName>
    <definedName name="Z_A4B47967_7288_4EFC_B3A3_156A4AF2D0DB_.wvu.PrintArea" localSheetId="2" hidden="1">'LGB VIA HKG (SEA)'!$A$1:$L$29</definedName>
    <definedName name="Z_A4B47967_7288_4EFC_B3A3_156A4AF2D0DB_.wvu.PrintArea" localSheetId="12" hidden="1">'SEA-VAN VIA HKG (OPNW)'!$A$1:$N$42</definedName>
    <definedName name="Z_A4B47967_7288_4EFC_B3A3_156A4AF2D0DB_.wvu.PrintArea" localSheetId="5" hidden="1">'USEC DIRECT (AWE6) '!$A$1:$M$33</definedName>
    <definedName name="Z_A4B47967_7288_4EFC_B3A3_156A4AF2D0DB_.wvu.Rows" localSheetId="4" hidden="1">'CANADA TS (CPNW)'!$51:$66</definedName>
    <definedName name="Z_A4B47967_7288_4EFC_B3A3_156A4AF2D0DB_.wvu.Rows" localSheetId="14" hidden="1">'GULF VIA XMN (GME)'!$4:$38</definedName>
    <definedName name="Z_A4B47967_7288_4EFC_B3A3_156A4AF2D0DB_.wvu.Rows" localSheetId="13" hidden="1">'TACOMA VIA YTN (EPNW)'!$8:$22</definedName>
    <definedName name="Z_ADCEEF57_9D23_4D32_B0E6_992B8F8AD223_.wvu.Cols" localSheetId="0" hidden="1">'MENU '!$L:$L</definedName>
    <definedName name="Z_ADCEEF57_9D23_4D32_B0E6_992B8F8AD223_.wvu.PrintArea" localSheetId="10" hidden="1">'BALTIMORE VIA HKG (AWE3)'!$A$1:$L$38</definedName>
    <definedName name="Z_ADCEEF57_9D23_4D32_B0E6_992B8F8AD223_.wvu.PrintArea" localSheetId="9" hidden="1">'BOSTON VIA SHA (AWE1)'!$A$1:$L$34</definedName>
    <definedName name="Z_ADCEEF57_9D23_4D32_B0E6_992B8F8AD223_.wvu.PrintArea" localSheetId="4" hidden="1">'CANADA TS (CPNW)'!$A$1:$N$33</definedName>
    <definedName name="Z_ADCEEF57_9D23_4D32_B0E6_992B8F8AD223_.wvu.PrintArea" localSheetId="14" hidden="1">'GULF VIA XMN (GME)'!$A$1:$Q$68</definedName>
    <definedName name="Z_ADCEEF57_9D23_4D32_B0E6_992B8F8AD223_.wvu.PrintArea" localSheetId="3" hidden="1">'LAS -OAK DIRECT (SEA2)'!$A$1:$J$37</definedName>
    <definedName name="Z_ADCEEF57_9D23_4D32_B0E6_992B8F8AD223_.wvu.PrintArea" localSheetId="1" hidden="1">'LGB DIRECT (SEA)'!$A$1:$H$38</definedName>
    <definedName name="Z_ADCEEF57_9D23_4D32_B0E6_992B8F8AD223_.wvu.PrintArea" localSheetId="2" hidden="1">'LGB VIA HKG (SEA)'!$A$1:$L$29</definedName>
    <definedName name="Z_ADCEEF57_9D23_4D32_B0E6_992B8F8AD223_.wvu.PrintArea" localSheetId="12" hidden="1">'SEA-VAN VIA HKG (OPNW)'!$A$1:$N$42</definedName>
    <definedName name="Z_ADCEEF57_9D23_4D32_B0E6_992B8F8AD223_.wvu.PrintArea" localSheetId="5" hidden="1">'USEC DIRECT (AWE6) '!$A$1:$M$33</definedName>
    <definedName name="Z_ADCEEF57_9D23_4D32_B0E6_992B8F8AD223_.wvu.Rows" localSheetId="4" hidden="1">'CANADA TS (CPNW)'!$51:$66</definedName>
    <definedName name="Z_ADCEEF57_9D23_4D32_B0E6_992B8F8AD223_.wvu.Rows" localSheetId="14" hidden="1">'GULF VIA XMN (GME)'!$4:$38</definedName>
    <definedName name="Z_ADCEEF57_9D23_4D32_B0E6_992B8F8AD223_.wvu.Rows" localSheetId="13" hidden="1">'TACOMA VIA YTN (EPNW)'!$8:$22</definedName>
    <definedName name="Z_D4ABD959_335C_45EC_87BE_C9BA377F0497_.wvu.Cols" localSheetId="0" hidden="1">'MENU '!$L:$L</definedName>
    <definedName name="Z_D4ABD959_335C_45EC_87BE_C9BA377F0497_.wvu.PrintArea" localSheetId="10" hidden="1">'BALTIMORE VIA HKG (AWE3)'!$A$1:$L$38</definedName>
    <definedName name="Z_D4ABD959_335C_45EC_87BE_C9BA377F0497_.wvu.PrintArea" localSheetId="9" hidden="1">'BOSTON VIA SHA (AWE1)'!$A$1:$L$34</definedName>
    <definedName name="Z_D4ABD959_335C_45EC_87BE_C9BA377F0497_.wvu.PrintArea" localSheetId="14" hidden="1">'GULF VIA XMN (GME)'!$A$1:$P$68</definedName>
    <definedName name="Z_D4ABD959_335C_45EC_87BE_C9BA377F0497_.wvu.PrintArea" localSheetId="3" hidden="1">'LAS -OAK DIRECT (SEA2)'!$A$1:$J$36</definedName>
    <definedName name="Z_D4ABD959_335C_45EC_87BE_C9BA377F0497_.wvu.PrintArea" localSheetId="1" hidden="1">'LGB DIRECT (SEA)'!$A$1:$H$38</definedName>
    <definedName name="Z_D4ABD959_335C_45EC_87BE_C9BA377F0497_.wvu.PrintArea" localSheetId="2" hidden="1">'LGB VIA HKG (SEA)'!$A$1:$L$29</definedName>
    <definedName name="Z_D4ABD959_335C_45EC_87BE_C9BA377F0497_.wvu.PrintArea" localSheetId="12" hidden="1">'SEA-VAN VIA HKG (OPNW)'!$A$1:$N$34</definedName>
    <definedName name="Z_D4ABD959_335C_45EC_87BE_C9BA377F0497_.wvu.PrintArea" localSheetId="11" hidden="1">'SEA-VAN VIA SHA (MPNW)'!$A$1:$N$34</definedName>
    <definedName name="Z_D4ABD959_335C_45EC_87BE_C9BA377F0497_.wvu.PrintArea" localSheetId="8" hidden="1">'USEC VIA SHA (AWE2)'!$A$1:$P$35</definedName>
    <definedName name="Z_D4ABD959_335C_45EC_87BE_C9BA377F0497_.wvu.Rows" localSheetId="4" hidden="1">'CANADA TS (CPNW)'!$51:$66</definedName>
    <definedName name="Z_D4ABD959_335C_45EC_87BE_C9BA377F0497_.wvu.Rows" localSheetId="14" hidden="1">'GULF VIA XMN (GME)'!$4:$38</definedName>
    <definedName name="Z_D4ABD959_335C_45EC_87BE_C9BA377F0497_.wvu.Rows" localSheetId="13" hidden="1">'TACOMA VIA YTN (EPNW)'!$8:$22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9" hidden="1">'BOSTON VIA SHA (AWE1)'!$A$1:$L$36</definedName>
    <definedName name="Z_D63838BE_F230_4BC1_8CFF_567D02D6527C_.wvu.PrintArea" localSheetId="14" hidden="1">'GULF VIA XMN (GME)'!$A$1:$O$38</definedName>
    <definedName name="Z_D63838BE_F230_4BC1_8CFF_567D02D6527C_.wvu.PrintArea" localSheetId="1" hidden="1">'LGB DIRECT (SEA)'!$A$1:$F$38</definedName>
    <definedName name="Z_D63838BE_F230_4BC1_8CFF_567D02D6527C_.wvu.PrintArea" localSheetId="12" hidden="1">'SEA-VAN VIA HKG (OPNW)'!$A$1:$N$42</definedName>
    <definedName name="Z_D63838BE_F230_4BC1_8CFF_567D02D6527C_.wvu.Rows" localSheetId="14" hidden="1">'GULF VIA XMN (GME)'!$4:$19,'GULF VIA XMN (GME)'!$29:$29</definedName>
    <definedName name="Z_D63838BE_F230_4BC1_8CFF_567D02D6527C_.wvu.Rows" localSheetId="13" hidden="1">'TACOMA VIA YTN (EPNW)'!$8:$22</definedName>
    <definedName name="Z_ECFF03AA_9995_49FD_8675_E9EB89E20521_.wvu.Cols" localSheetId="0" hidden="1">'MENU '!$L:$L</definedName>
    <definedName name="Z_ECFF03AA_9995_49FD_8675_E9EB89E20521_.wvu.PrintArea" localSheetId="10" hidden="1">'BALTIMORE VIA HKG (AWE3)'!$A$1:$L$38</definedName>
    <definedName name="Z_ECFF03AA_9995_49FD_8675_E9EB89E20521_.wvu.PrintArea" localSheetId="9" hidden="1">'BOSTON VIA SHA (AWE1)'!$A$1:$L$34</definedName>
    <definedName name="Z_ECFF03AA_9995_49FD_8675_E9EB89E20521_.wvu.PrintArea" localSheetId="4" hidden="1">'CANADA TS (CPNW)'!$A$1:$N$51</definedName>
    <definedName name="Z_ECFF03AA_9995_49FD_8675_E9EB89E20521_.wvu.PrintArea" localSheetId="14" hidden="1">'GULF VIA XMN (GME)'!$A$1:$Q$68</definedName>
    <definedName name="Z_ECFF03AA_9995_49FD_8675_E9EB89E20521_.wvu.PrintArea" localSheetId="3" hidden="1">'LAS -OAK DIRECT (SEA2)'!$A$1:$J$37</definedName>
    <definedName name="Z_ECFF03AA_9995_49FD_8675_E9EB89E20521_.wvu.PrintArea" localSheetId="1" hidden="1">'LGB DIRECT (SEA)'!$A$1:$H$38</definedName>
    <definedName name="Z_ECFF03AA_9995_49FD_8675_E9EB89E20521_.wvu.PrintArea" localSheetId="2" hidden="1">'LGB VIA HKG (SEA)'!$A$1:$L$29</definedName>
    <definedName name="Z_ECFF03AA_9995_49FD_8675_E9EB89E20521_.wvu.PrintArea" localSheetId="12" hidden="1">'SEA-VAN VIA HKG (OPNW)'!$A$1:$N$42</definedName>
    <definedName name="Z_ECFF03AA_9995_49FD_8675_E9EB89E20521_.wvu.Rows" localSheetId="4" hidden="1">'CANADA TS (CPNW)'!$51:$66</definedName>
    <definedName name="Z_ECFF03AA_9995_49FD_8675_E9EB89E20521_.wvu.Rows" localSheetId="14" hidden="1">'GULF VIA XMN (GME)'!$4:$38</definedName>
    <definedName name="Z_ECFF03AA_9995_49FD_8675_E9EB89E20521_.wvu.Rows" localSheetId="13" hidden="1">'TACOMA VIA YTN (EPNW)'!$8:$22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10" hidden="1">'BALTIMORE VIA HKG (AWE3)'!$A$1:$L$38</definedName>
    <definedName name="Z_F1738DBA_4A86_4E4E_8AA2_B6B2804E8CE9_.wvu.PrintArea" localSheetId="9" hidden="1">'BOSTON VIA SHA (AWE1)'!$A$1:$L$34</definedName>
    <definedName name="Z_F1738DBA_4A86_4E4E_8AA2_B6B2804E8CE9_.wvu.PrintArea" localSheetId="14" hidden="1">'GULF VIA XMN (GME)'!$A$1:$T$83</definedName>
    <definedName name="Z_F1738DBA_4A86_4E4E_8AA2_B6B2804E8CE9_.wvu.PrintArea" localSheetId="3" hidden="1">'LAS -OAK DIRECT (SEA2)'!$A$1:$J$37</definedName>
    <definedName name="Z_F1738DBA_4A86_4E4E_8AA2_B6B2804E8CE9_.wvu.PrintArea" localSheetId="1" hidden="1">'LGB DIRECT (SEA)'!$A$1:$H$38</definedName>
    <definedName name="Z_F1738DBA_4A86_4E4E_8AA2_B6B2804E8CE9_.wvu.PrintArea" localSheetId="2" hidden="1">'LGB VIA HKG (SEA)'!$A$1:$L$29</definedName>
    <definedName name="Z_F1738DBA_4A86_4E4E_8AA2_B6B2804E8CE9_.wvu.PrintArea" localSheetId="12" hidden="1">'SEA-VAN VIA HKG (OPNW)'!$A$1:$N$42</definedName>
    <definedName name="Z_F1738DBA_4A86_4E4E_8AA2_B6B2804E8CE9_.wvu.Rows" localSheetId="4" hidden="1">'CANADA TS (CPNW)'!$51:$66</definedName>
    <definedName name="Z_F1738DBA_4A86_4E4E_8AA2_B6B2804E8CE9_.wvu.Rows" localSheetId="14" hidden="1">'GULF VIA XMN (GME)'!$4:$38</definedName>
    <definedName name="Z_F1738DBA_4A86_4E4E_8AA2_B6B2804E8CE9_.wvu.Rows" localSheetId="13" hidden="1">'TACOMA VIA YTN (EPNW)'!$8:$22</definedName>
    <definedName name="Z_F8AC9B16_B680_443B_A0C2_C2568C2FC9DC_.wvu.Cols" localSheetId="0" hidden="1">'MENU '!$L:$L</definedName>
    <definedName name="Z_F8AC9B16_B680_443B_A0C2_C2568C2FC9DC_.wvu.Cols" localSheetId="11" hidden="1">'SEA-VAN VIA SHA (MPNW)'!#REF!</definedName>
    <definedName name="Z_F8AC9B16_B680_443B_A0C2_C2568C2FC9DC_.wvu.PrintArea" localSheetId="10" hidden="1">'BALTIMORE VIA HKG (AWE3)'!$A$1:$L$38</definedName>
    <definedName name="Z_F8AC9B16_B680_443B_A0C2_C2568C2FC9DC_.wvu.PrintArea" localSheetId="9" hidden="1">'BOSTON VIA SHA (AWE1)'!$A$1:$L$34</definedName>
    <definedName name="Z_F8AC9B16_B680_443B_A0C2_C2568C2FC9DC_.wvu.PrintArea" localSheetId="14" hidden="1">'GULF VIA XMN (GME)'!$A$1:$O$38</definedName>
    <definedName name="Z_F8AC9B16_B680_443B_A0C2_C2568C2FC9DC_.wvu.PrintArea" localSheetId="3" hidden="1">'LAS -OAK DIRECT (SEA2)'!$A$1:$J$37</definedName>
    <definedName name="Z_F8AC9B16_B680_443B_A0C2_C2568C2FC9DC_.wvu.PrintArea" localSheetId="1" hidden="1">'LGB DIRECT (SEA)'!$A$1:$F$38</definedName>
    <definedName name="Z_F8AC9B16_B680_443B_A0C2_C2568C2FC9DC_.wvu.PrintArea" localSheetId="2" hidden="1">'LGB VIA HKG (SEA)'!$A$1:$L$29</definedName>
    <definedName name="Z_F8AC9B16_B680_443B_A0C2_C2568C2FC9DC_.wvu.PrintArea" localSheetId="12" hidden="1">'SEA-VAN VIA HKG (OPNW)'!$A$1:$N$42</definedName>
    <definedName name="Z_F8AC9B16_B680_443B_A0C2_C2568C2FC9DC_.wvu.Rows" localSheetId="4" hidden="1">'CANADA TS (CPNW)'!$51:$66</definedName>
    <definedName name="Z_F8AC9B16_B680_443B_A0C2_C2568C2FC9DC_.wvu.Rows" localSheetId="14" hidden="1">'GULF VIA XMN (GME)'!$4:$38</definedName>
    <definedName name="Z_F8AC9B16_B680_443B_A0C2_C2568C2FC9DC_.wvu.Rows" localSheetId="13" hidden="1">'TACOMA VIA YTN (EPNW)'!$8:$22</definedName>
  </definedNames>
  <calcPr calcId="191029"/>
  <customWorkbookViews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1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guyen Thi My Huyen (VN) - Personal View" guid="{ADCEEF57-9D23-4D32-B0E6-992B8F8AD223}" mergeInterval="0" personalView="1" maximized="1" xWindow="-8" yWindow="-8" windowWidth="1936" windowHeight="1056" tabRatio="871" activeSheetId="15"/>
  </customWorkbookViews>
</workbook>
</file>

<file path=xl/calcChain.xml><?xml version="1.0" encoding="utf-8"?>
<calcChain xmlns="http://schemas.openxmlformats.org/spreadsheetml/2006/main">
  <c r="G17" i="2" l="1"/>
  <c r="H17" i="2"/>
  <c r="H17" i="4"/>
  <c r="H18" i="4" s="1"/>
  <c r="G17" i="4"/>
  <c r="G18" i="4" s="1"/>
  <c r="F17" i="4"/>
  <c r="F18" i="4" s="1"/>
  <c r="F14" i="4"/>
  <c r="F15" i="4"/>
  <c r="F16" i="4" s="1"/>
  <c r="F13" i="4"/>
  <c r="H14" i="4"/>
  <c r="H15" i="4"/>
  <c r="H16" i="4" s="1"/>
  <c r="H13" i="4"/>
  <c r="G14" i="4"/>
  <c r="G15" i="4" s="1"/>
  <c r="G16" i="4" s="1"/>
  <c r="G13" i="4"/>
  <c r="E13" i="4"/>
  <c r="E14" i="4" s="1"/>
  <c r="E15" i="4" s="1"/>
  <c r="E16" i="4" s="1"/>
  <c r="E17" i="4" s="1"/>
  <c r="E18" i="4" s="1"/>
  <c r="J49" i="15" l="1"/>
  <c r="C14" i="16" l="1"/>
  <c r="C15" i="16" s="1"/>
  <c r="C16" i="16" s="1"/>
  <c r="C17" i="16" s="1"/>
  <c r="D14" i="16"/>
  <c r="D15" i="16" s="1"/>
  <c r="D16" i="16" s="1"/>
  <c r="D17" i="16" s="1"/>
  <c r="B17" i="16"/>
  <c r="A17" i="16"/>
  <c r="B16" i="16"/>
  <c r="A16" i="16"/>
  <c r="B15" i="16"/>
  <c r="A15" i="16"/>
  <c r="B14" i="16"/>
  <c r="A14" i="16"/>
  <c r="B13" i="16"/>
  <c r="A13" i="16"/>
  <c r="B12" i="16"/>
  <c r="A12" i="16"/>
  <c r="B11" i="16"/>
  <c r="A11" i="16"/>
  <c r="F13" i="16"/>
  <c r="F14" i="16" s="1"/>
  <c r="F15" i="16" s="1"/>
  <c r="F16" i="16" s="1"/>
  <c r="F17" i="16" s="1"/>
  <c r="E14" i="16"/>
  <c r="E15" i="16" s="1"/>
  <c r="E16" i="16" s="1"/>
  <c r="E17" i="16" s="1"/>
  <c r="F12" i="16"/>
  <c r="G12" i="16"/>
  <c r="G13" i="16" s="1"/>
  <c r="G14" i="16" s="1"/>
  <c r="G15" i="16" s="1"/>
  <c r="G16" i="16" s="1"/>
  <c r="G17" i="16" s="1"/>
  <c r="H12" i="16"/>
  <c r="H13" i="16" s="1"/>
  <c r="H14" i="16" s="1"/>
  <c r="H15" i="16" s="1"/>
  <c r="H16" i="16" s="1"/>
  <c r="H17" i="16" s="1"/>
  <c r="I12" i="16"/>
  <c r="I13" i="16" s="1"/>
  <c r="I14" i="16" s="1"/>
  <c r="I15" i="16" s="1"/>
  <c r="I16" i="16" s="1"/>
  <c r="I17" i="16" s="1"/>
  <c r="J12" i="16"/>
  <c r="J13" i="16" s="1"/>
  <c r="J14" i="16" s="1"/>
  <c r="J15" i="16" s="1"/>
  <c r="J16" i="16" s="1"/>
  <c r="J17" i="16" s="1"/>
  <c r="K12" i="16"/>
  <c r="K13" i="16" s="1"/>
  <c r="K14" i="16" s="1"/>
  <c r="K15" i="16" s="1"/>
  <c r="K16" i="16" s="1"/>
  <c r="K17" i="16" s="1"/>
  <c r="L12" i="16"/>
  <c r="L13" i="16" s="1"/>
  <c r="L14" i="16" s="1"/>
  <c r="L15" i="16" s="1"/>
  <c r="L16" i="16" s="1"/>
  <c r="L17" i="16" s="1"/>
  <c r="M12" i="16"/>
  <c r="M13" i="16" s="1"/>
  <c r="M14" i="16" s="1"/>
  <c r="M15" i="16" s="1"/>
  <c r="M16" i="16" s="1"/>
  <c r="M17" i="16" s="1"/>
  <c r="N12" i="16"/>
  <c r="N13" i="16" s="1"/>
  <c r="N14" i="16" s="1"/>
  <c r="N15" i="16" s="1"/>
  <c r="N16" i="16" s="1"/>
  <c r="N17" i="16" s="1"/>
  <c r="H53" i="15"/>
  <c r="G53" i="15"/>
  <c r="H52" i="15"/>
  <c r="G52" i="15"/>
  <c r="H51" i="15"/>
  <c r="G51" i="15"/>
  <c r="H50" i="15"/>
  <c r="G50" i="15"/>
  <c r="H49" i="15"/>
  <c r="G49" i="15"/>
  <c r="H48" i="15"/>
  <c r="G48" i="15"/>
  <c r="H47" i="15"/>
  <c r="G47" i="15"/>
  <c r="H46" i="15"/>
  <c r="G46" i="15"/>
  <c r="K49" i="15"/>
  <c r="K50" i="15" s="1"/>
  <c r="K51" i="15" s="1"/>
  <c r="K52" i="15" s="1"/>
  <c r="K53" i="15" s="1"/>
  <c r="J47" i="15"/>
  <c r="J48" i="15" s="1"/>
  <c r="J50" i="15" s="1"/>
  <c r="J51" i="15" s="1"/>
  <c r="J52" i="15" s="1"/>
  <c r="J53" i="15" s="1"/>
  <c r="L49" i="15"/>
  <c r="L50" i="15" s="1"/>
  <c r="L51" i="15" s="1"/>
  <c r="L52" i="15" s="1"/>
  <c r="L53" i="15" s="1"/>
  <c r="M49" i="15"/>
  <c r="M50" i="15" s="1"/>
  <c r="M51" i="15" s="1"/>
  <c r="M52" i="15" s="1"/>
  <c r="M53" i="15" s="1"/>
  <c r="N49" i="15"/>
  <c r="N50" i="15" s="1"/>
  <c r="N51" i="15" s="1"/>
  <c r="N52" i="15" s="1"/>
  <c r="N53" i="15" s="1"/>
  <c r="O49" i="15"/>
  <c r="O50" i="15" s="1"/>
  <c r="O51" i="15" s="1"/>
  <c r="O52" i="15" s="1"/>
  <c r="O53" i="15" s="1"/>
  <c r="P49" i="15"/>
  <c r="P50" i="15" s="1"/>
  <c r="P51" i="15" s="1"/>
  <c r="P52" i="15" s="1"/>
  <c r="P53" i="15" s="1"/>
  <c r="I47" i="15"/>
  <c r="I48" i="15" s="1"/>
  <c r="I49" i="15" s="1"/>
  <c r="I50" i="15" s="1"/>
  <c r="I51" i="15" s="1"/>
  <c r="I52" i="15" s="1"/>
  <c r="I53" i="15" s="1"/>
  <c r="I13" i="13" l="1"/>
  <c r="J13" i="13"/>
  <c r="K6" i="6" l="1"/>
  <c r="L13" i="5" l="1"/>
  <c r="L14" i="5" s="1"/>
  <c r="L15" i="5" s="1"/>
  <c r="L16" i="5" s="1"/>
  <c r="L17" i="5" s="1"/>
  <c r="L18" i="5" s="1"/>
  <c r="L19" i="5" s="1"/>
  <c r="K13" i="5"/>
  <c r="K14" i="5" s="1"/>
  <c r="K15" i="5" s="1"/>
  <c r="K16" i="5" s="1"/>
  <c r="K17" i="5" s="1"/>
  <c r="K18" i="5" s="1"/>
  <c r="K19" i="5" s="1"/>
  <c r="J13" i="5"/>
  <c r="J14" i="5" s="1"/>
  <c r="J15" i="5" s="1"/>
  <c r="J16" i="5" s="1"/>
  <c r="J17" i="5" s="1"/>
  <c r="J18" i="5" s="1"/>
  <c r="J19" i="5" s="1"/>
  <c r="I13" i="5"/>
  <c r="I14" i="5" s="1"/>
  <c r="I15" i="5" s="1"/>
  <c r="I16" i="5" s="1"/>
  <c r="I17" i="5" s="1"/>
  <c r="I18" i="5" s="1"/>
  <c r="I19" i="5" s="1"/>
  <c r="H13" i="7" l="1"/>
  <c r="H14" i="7" s="1"/>
  <c r="H15" i="7" s="1"/>
  <c r="H16" i="7" s="1"/>
  <c r="H17" i="7" s="1"/>
  <c r="G13" i="7"/>
  <c r="G14" i="7" s="1"/>
  <c r="G15" i="7" s="1"/>
  <c r="G16" i="7" s="1"/>
  <c r="G17" i="7" s="1"/>
  <c r="I13" i="7"/>
  <c r="I14" i="7" s="1"/>
  <c r="I15" i="7" s="1"/>
  <c r="I16" i="7" s="1"/>
  <c r="I17" i="7" s="1"/>
  <c r="J13" i="7"/>
  <c r="J14" i="7" s="1"/>
  <c r="J15" i="7" s="1"/>
  <c r="J16" i="7" s="1"/>
  <c r="J17" i="7" s="1"/>
  <c r="M13" i="5" l="1"/>
  <c r="N13" i="5"/>
  <c r="A54" i="15" l="1"/>
  <c r="M14" i="5" l="1"/>
  <c r="M15" i="5" s="1"/>
  <c r="M16" i="5" s="1"/>
  <c r="M17" i="5" s="1"/>
  <c r="M18" i="5" s="1"/>
  <c r="M19" i="5" s="1"/>
  <c r="N14" i="5"/>
  <c r="N15" i="5" s="1"/>
  <c r="N16" i="5" s="1"/>
  <c r="N17" i="5" s="1"/>
  <c r="N18" i="5" s="1"/>
  <c r="N19" i="5" s="1"/>
  <c r="K18" i="9" l="1"/>
  <c r="L18" i="9"/>
  <c r="M18" i="9"/>
  <c r="N18" i="9"/>
  <c r="O17" i="9"/>
  <c r="O18" i="9" s="1"/>
  <c r="P17" i="9"/>
  <c r="P18" i="9" s="1"/>
  <c r="C45" i="15" l="1"/>
  <c r="J33" i="13" l="1"/>
  <c r="N14" i="13" l="1"/>
  <c r="N15" i="13" s="1"/>
  <c r="N16" i="13" s="1"/>
  <c r="N17" i="13" s="1"/>
  <c r="N18" i="13" s="1"/>
  <c r="N19" i="13" s="1"/>
  <c r="M14" i="13"/>
  <c r="M15" i="13" s="1"/>
  <c r="M16" i="13" s="1"/>
  <c r="M17" i="13" s="1"/>
  <c r="M18" i="13" s="1"/>
  <c r="M19" i="13" s="1"/>
  <c r="L14" i="13"/>
  <c r="L15" i="13" s="1"/>
  <c r="L16" i="13" s="1"/>
  <c r="L17" i="13" s="1"/>
  <c r="L18" i="13" s="1"/>
  <c r="L19" i="13" s="1"/>
  <c r="K14" i="13"/>
  <c r="K15" i="13" s="1"/>
  <c r="K16" i="13" s="1"/>
  <c r="K17" i="13" s="1"/>
  <c r="K18" i="13" s="1"/>
  <c r="K19" i="13" s="1"/>
  <c r="J14" i="13"/>
  <c r="J15" i="13" s="1"/>
  <c r="J16" i="13" s="1"/>
  <c r="J17" i="13" s="1"/>
  <c r="J18" i="13" s="1"/>
  <c r="J19" i="13" s="1"/>
  <c r="I14" i="13"/>
  <c r="I15" i="13" s="1"/>
  <c r="I16" i="13" s="1"/>
  <c r="I17" i="13" s="1"/>
  <c r="I18" i="13" s="1"/>
  <c r="I19" i="13" s="1"/>
  <c r="N14" i="12"/>
  <c r="N15" i="12" s="1"/>
  <c r="N16" i="12" s="1"/>
  <c r="N17" i="12" s="1"/>
  <c r="N18" i="12" s="1"/>
  <c r="N19" i="12" s="1"/>
  <c r="M14" i="12"/>
  <c r="M15" i="12" s="1"/>
  <c r="M16" i="12" s="1"/>
  <c r="M17" i="12" s="1"/>
  <c r="M18" i="12" s="1"/>
  <c r="M19" i="12" s="1"/>
  <c r="L14" i="12"/>
  <c r="L15" i="12" s="1"/>
  <c r="L16" i="12" s="1"/>
  <c r="L17" i="12" s="1"/>
  <c r="L18" i="12" s="1"/>
  <c r="L19" i="12" s="1"/>
  <c r="K14" i="12"/>
  <c r="K15" i="12" s="1"/>
  <c r="K16" i="12" s="1"/>
  <c r="K17" i="12" s="1"/>
  <c r="K18" i="12" s="1"/>
  <c r="K19" i="12" s="1"/>
  <c r="J14" i="12"/>
  <c r="J15" i="12" s="1"/>
  <c r="J16" i="12" s="1"/>
  <c r="J17" i="12" s="1"/>
  <c r="J18" i="12" s="1"/>
  <c r="J19" i="12" s="1"/>
  <c r="I14" i="12"/>
  <c r="I15" i="12" s="1"/>
  <c r="I16" i="12" s="1"/>
  <c r="I17" i="12" s="1"/>
  <c r="I18" i="12" s="1"/>
  <c r="I19" i="12" s="1"/>
  <c r="C56" i="5"/>
  <c r="D56" i="5"/>
  <c r="E56" i="5"/>
  <c r="F56" i="5"/>
  <c r="I56" i="5"/>
  <c r="J56" i="5"/>
  <c r="K56" i="5"/>
  <c r="L56" i="5"/>
  <c r="M56" i="5"/>
  <c r="N56" i="5"/>
  <c r="C58" i="5"/>
  <c r="C59" i="5" s="1"/>
  <c r="C60" i="5" s="1"/>
  <c r="D58" i="5"/>
  <c r="D59" i="5" s="1"/>
  <c r="D60" i="5" s="1"/>
  <c r="E58" i="5"/>
  <c r="E59" i="5" s="1"/>
  <c r="E60" i="5" s="1"/>
  <c r="F58" i="5"/>
  <c r="F59" i="5" s="1"/>
  <c r="F60" i="5" s="1"/>
  <c r="I60" i="5"/>
  <c r="J60" i="5"/>
  <c r="K60" i="5"/>
  <c r="L60" i="5"/>
  <c r="M60" i="5"/>
  <c r="N60" i="5"/>
  <c r="E10" i="15" l="1"/>
  <c r="E11" i="15" s="1"/>
  <c r="E12" i="15" s="1"/>
  <c r="E13" i="15" s="1"/>
  <c r="F10" i="15"/>
  <c r="F11" i="15" s="1"/>
  <c r="F12" i="15" s="1"/>
  <c r="F13" i="15" s="1"/>
  <c r="E27" i="15"/>
  <c r="E28" i="15" s="1"/>
  <c r="E29" i="15" s="1"/>
  <c r="F27" i="15"/>
  <c r="F28" i="15" s="1"/>
  <c r="F29" i="15" s="1"/>
  <c r="E30" i="15"/>
  <c r="F30" i="15"/>
  <c r="R30" i="15" l="1"/>
  <c r="Q30" i="15"/>
  <c r="P30" i="15"/>
  <c r="O30" i="15"/>
  <c r="N30" i="15"/>
  <c r="M30" i="15"/>
  <c r="L30" i="15"/>
  <c r="K30" i="15"/>
  <c r="H30" i="15"/>
  <c r="G30" i="15"/>
  <c r="D30" i="15"/>
  <c r="C30" i="15"/>
  <c r="B30" i="15"/>
  <c r="A30" i="15"/>
  <c r="T27" i="15"/>
  <c r="T28" i="15" s="1"/>
  <c r="T29" i="15" s="1"/>
  <c r="S27" i="15"/>
  <c r="S28" i="15" s="1"/>
  <c r="S29" i="15" s="1"/>
  <c r="R27" i="15"/>
  <c r="R28" i="15" s="1"/>
  <c r="R29" i="15" s="1"/>
  <c r="Q27" i="15"/>
  <c r="Q28" i="15" s="1"/>
  <c r="Q29" i="15" s="1"/>
  <c r="P27" i="15"/>
  <c r="P28" i="15" s="1"/>
  <c r="P29" i="15" s="1"/>
  <c r="O27" i="15"/>
  <c r="O28" i="15" s="1"/>
  <c r="O29" i="15" s="1"/>
  <c r="N27" i="15"/>
  <c r="N28" i="15" s="1"/>
  <c r="N29" i="15" s="1"/>
  <c r="M27" i="15"/>
  <c r="M28" i="15" s="1"/>
  <c r="M29" i="15" s="1"/>
  <c r="L27" i="15"/>
  <c r="L28" i="15" s="1"/>
  <c r="L29" i="15" s="1"/>
  <c r="K27" i="15"/>
  <c r="K28" i="15" s="1"/>
  <c r="K29" i="15" s="1"/>
  <c r="H27" i="15"/>
  <c r="H28" i="15" s="1"/>
  <c r="H29" i="15" s="1"/>
  <c r="G27" i="15"/>
  <c r="G28" i="15" s="1"/>
  <c r="G29" i="15" s="1"/>
  <c r="D27" i="15"/>
  <c r="D28" i="15" s="1"/>
  <c r="D29" i="15" s="1"/>
  <c r="C27" i="15"/>
  <c r="C28" i="15" s="1"/>
  <c r="C29" i="15" s="1"/>
  <c r="R10" i="15"/>
  <c r="R11" i="15" s="1"/>
  <c r="R12" i="15" s="1"/>
  <c r="R13" i="15" s="1"/>
  <c r="Q10" i="15"/>
  <c r="Q11" i="15" s="1"/>
  <c r="Q12" i="15" s="1"/>
  <c r="Q13" i="15" s="1"/>
  <c r="P10" i="15"/>
  <c r="P11" i="15" s="1"/>
  <c r="P12" i="15" s="1"/>
  <c r="P13" i="15" s="1"/>
  <c r="O10" i="15"/>
  <c r="O11" i="15" s="1"/>
  <c r="O12" i="15" s="1"/>
  <c r="O13" i="15" s="1"/>
  <c r="N10" i="15"/>
  <c r="N11" i="15" s="1"/>
  <c r="N12" i="15" s="1"/>
  <c r="N13" i="15" s="1"/>
  <c r="M10" i="15"/>
  <c r="M11" i="15" s="1"/>
  <c r="M12" i="15" s="1"/>
  <c r="M13" i="15" s="1"/>
  <c r="L10" i="15"/>
  <c r="L11" i="15" s="1"/>
  <c r="L12" i="15" s="1"/>
  <c r="L13" i="15" s="1"/>
  <c r="K10" i="15"/>
  <c r="K11" i="15" s="1"/>
  <c r="K12" i="15" s="1"/>
  <c r="K13" i="15" s="1"/>
  <c r="H10" i="15"/>
  <c r="H11" i="15" s="1"/>
  <c r="H12" i="15" s="1"/>
  <c r="H13" i="15" s="1"/>
  <c r="G10" i="15"/>
  <c r="G11" i="15" s="1"/>
  <c r="G12" i="15" s="1"/>
  <c r="G13" i="15" s="1"/>
  <c r="D10" i="15"/>
  <c r="D11" i="15" s="1"/>
  <c r="D12" i="15" s="1"/>
  <c r="D13" i="15" s="1"/>
  <c r="C10" i="15"/>
  <c r="C11" i="15" s="1"/>
  <c r="C12" i="15" s="1"/>
  <c r="C13" i="15" s="1"/>
  <c r="K18" i="10" l="1"/>
  <c r="L18" i="10"/>
  <c r="K21" i="11" l="1"/>
  <c r="L21" i="11"/>
  <c r="J5" i="9" l="1"/>
  <c r="F69" i="14" l="1"/>
  <c r="C31" i="14"/>
  <c r="C66" i="14" s="1"/>
  <c r="E33" i="14"/>
  <c r="K5" i="11"/>
  <c r="J5" i="10"/>
  <c r="P6" i="7"/>
  <c r="R6" i="8"/>
  <c r="K8" i="1"/>
  <c r="J66" i="14"/>
  <c r="J67" i="14" s="1"/>
  <c r="J68" i="14" s="1"/>
  <c r="J69" i="14" s="1"/>
  <c r="I66" i="14"/>
  <c r="I67" i="14" s="1"/>
  <c r="I68" i="14" s="1"/>
  <c r="I69" i="14" s="1"/>
  <c r="L66" i="14"/>
  <c r="L67" i="14" s="1"/>
  <c r="L68" i="14" s="1"/>
  <c r="L69" i="14" s="1"/>
  <c r="K66" i="14"/>
  <c r="K67" i="14" s="1"/>
  <c r="K68" i="14" s="1"/>
  <c r="K69" i="14" s="1"/>
  <c r="E62" i="14"/>
  <c r="K31" i="14"/>
  <c r="K32" i="14" s="1"/>
  <c r="K33" i="14" s="1"/>
  <c r="K34" i="14" s="1"/>
  <c r="L31" i="14"/>
  <c r="L32" i="14" s="1"/>
  <c r="L33" i="14" s="1"/>
  <c r="L34" i="14" s="1"/>
  <c r="B52" i="14"/>
  <c r="A52" i="14"/>
  <c r="B51" i="14"/>
  <c r="A51" i="14"/>
  <c r="B50" i="14"/>
  <c r="A50" i="14"/>
  <c r="L49" i="14"/>
  <c r="L50" i="14" s="1"/>
  <c r="L51" i="14" s="1"/>
  <c r="L52" i="14" s="1"/>
  <c r="K49" i="14"/>
  <c r="K50" i="14" s="1"/>
  <c r="K51" i="14" s="1"/>
  <c r="K52" i="14" s="1"/>
  <c r="J49" i="14"/>
  <c r="J50" i="14" s="1"/>
  <c r="J51" i="14" s="1"/>
  <c r="J52" i="14" s="1"/>
  <c r="I49" i="14"/>
  <c r="I50" i="14" s="1"/>
  <c r="I51" i="14" s="1"/>
  <c r="I52" i="14" s="1"/>
  <c r="B49" i="14"/>
  <c r="A49" i="14"/>
  <c r="F48" i="14"/>
  <c r="E48" i="14"/>
  <c r="D48" i="14"/>
  <c r="C48" i="14"/>
  <c r="B48" i="14"/>
  <c r="A48" i="14"/>
  <c r="B34" i="14"/>
  <c r="B69" i="14" s="1"/>
  <c r="A34" i="14"/>
  <c r="A69" i="14" s="1"/>
  <c r="B33" i="14"/>
  <c r="B68" i="14" s="1"/>
  <c r="A33" i="14"/>
  <c r="A68" i="14" s="1"/>
  <c r="B32" i="14"/>
  <c r="B67" i="14" s="1"/>
  <c r="A32" i="14"/>
  <c r="A67" i="14" s="1"/>
  <c r="J31" i="14"/>
  <c r="J32" i="14" s="1"/>
  <c r="J33" i="14" s="1"/>
  <c r="J34" i="14" s="1"/>
  <c r="I31" i="14"/>
  <c r="I32" i="14" s="1"/>
  <c r="I33" i="14" s="1"/>
  <c r="I34" i="14" s="1"/>
  <c r="B31" i="14"/>
  <c r="B66" i="14" s="1"/>
  <c r="A31" i="14"/>
  <c r="A66" i="14" s="1"/>
  <c r="F30" i="14"/>
  <c r="E30" i="14"/>
  <c r="D30" i="14"/>
  <c r="D65" i="14" s="1"/>
  <c r="C30" i="14"/>
  <c r="C65" i="14" s="1"/>
  <c r="B30" i="14"/>
  <c r="B65" i="14" s="1"/>
  <c r="A30" i="14"/>
  <c r="A65" i="14" s="1"/>
  <c r="L13" i="14"/>
  <c r="L14" i="14" s="1"/>
  <c r="L15" i="14" s="1"/>
  <c r="L16" i="14" s="1"/>
  <c r="K13" i="14"/>
  <c r="K14" i="14" s="1"/>
  <c r="K15" i="14" s="1"/>
  <c r="K16" i="14" s="1"/>
  <c r="J13" i="14"/>
  <c r="J14" i="14" s="1"/>
  <c r="J15" i="14" s="1"/>
  <c r="J16" i="14" s="1"/>
  <c r="I13" i="14"/>
  <c r="I14" i="14" s="1"/>
  <c r="I15" i="14" s="1"/>
  <c r="I16" i="14" s="1"/>
  <c r="F13" i="14"/>
  <c r="F14" i="14" s="1"/>
  <c r="F15" i="14" s="1"/>
  <c r="F16" i="14" s="1"/>
  <c r="E13" i="14"/>
  <c r="E14" i="14" s="1"/>
  <c r="E15" i="14" s="1"/>
  <c r="E16" i="14" s="1"/>
  <c r="D13" i="14"/>
  <c r="D14" i="14" s="1"/>
  <c r="D15" i="14" s="1"/>
  <c r="D16" i="14" s="1"/>
  <c r="C13" i="14"/>
  <c r="C14" i="14" s="1"/>
  <c r="C15" i="14" s="1"/>
  <c r="C16" i="14" s="1"/>
  <c r="F66" i="14"/>
  <c r="E66" i="14"/>
  <c r="F31" i="14"/>
  <c r="E31" i="14"/>
  <c r="F65" i="14"/>
  <c r="E65" i="14"/>
  <c r="E32" i="14"/>
  <c r="C49" i="14"/>
  <c r="F49" i="14"/>
  <c r="E49" i="14"/>
  <c r="D50" i="14"/>
  <c r="D49" i="14"/>
  <c r="F50" i="14"/>
  <c r="E50" i="14"/>
  <c r="D51" i="14"/>
  <c r="C50" i="14"/>
  <c r="F51" i="14"/>
  <c r="E51" i="14"/>
  <c r="D52" i="14"/>
  <c r="C51" i="14"/>
  <c r="F52" i="14"/>
  <c r="E52" i="14"/>
  <c r="C52" i="14"/>
  <c r="F32" i="14"/>
  <c r="E67" i="14"/>
  <c r="E34" i="14"/>
  <c r="F67" i="14"/>
  <c r="F68" i="14"/>
  <c r="E68" i="14"/>
  <c r="F33" i="14"/>
  <c r="F34" i="14"/>
  <c r="C34" i="14"/>
  <c r="C69" i="14" s="1"/>
  <c r="D34" i="14"/>
  <c r="D69" i="14" s="1"/>
  <c r="E69" i="14"/>
  <c r="L6" i="14" l="1"/>
  <c r="D32" i="14"/>
  <c r="D67" i="14" s="1"/>
  <c r="D31" i="14"/>
  <c r="D66" i="14" s="1"/>
  <c r="M6" i="13"/>
  <c r="K5" i="3"/>
  <c r="N5" i="12"/>
  <c r="D33" i="14" l="1"/>
  <c r="D68" i="14" s="1"/>
  <c r="C32" i="14"/>
  <c r="C67" i="14" s="1"/>
  <c r="C33" i="14" l="1"/>
  <c r="C68" i="14" s="1"/>
</calcChain>
</file>

<file path=xl/sharedStrings.xml><?xml version="1.0" encoding="utf-8"?>
<sst xmlns="http://schemas.openxmlformats.org/spreadsheetml/2006/main" count="2034" uniqueCount="496">
  <si>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</si>
  <si>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</si>
  <si>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</si>
  <si>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</si>
  <si>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</si>
  <si>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</si>
  <si>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</si>
  <si>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</si>
  <si>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</si>
  <si>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</si>
  <si>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</si>
  <si>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</si>
  <si>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</si>
  <si>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</si>
  <si>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</si>
  <si>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</si>
  <si>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</si>
  <si>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</si>
  <si>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</si>
  <si>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</si>
  <si>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</si>
  <si>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</si>
  <si>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</si>
  <si>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</si>
  <si>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</si>
  <si>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</si>
  <si>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</si>
  <si>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</si>
  <si>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EMAIL : OUTBOUND1@COSCON.COM.VN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</si>
  <si>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</si>
  <si>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</si>
  <si>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</si>
  <si>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</si>
  <si>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</si>
  <si>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</si>
  <si>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</si>
  <si>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</si>
  <si>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</si>
  <si>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</si>
  <si>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PIRAEUS</t>
  </si>
  <si>
    <t>COSCO SHIPPING LINES VIETNAM</t>
  </si>
  <si>
    <t>ADD. : SAFI TOWER - 209, NGUYEN VAN THU STR., DIST. 1, HOCHIMINH CITY, VIETNAM</t>
  </si>
  <si>
    <t>Booking team : outbound1@coscon.com.vn</t>
  </si>
  <si>
    <t>COSCON SHIPPING LINES VIETNAM</t>
  </si>
  <si>
    <t>HALIFAX</t>
  </si>
  <si>
    <t>022E</t>
  </si>
  <si>
    <t>COSCO VALENCIA</t>
  </si>
  <si>
    <t>023E</t>
  </si>
  <si>
    <t>COSCO VENICE</t>
  </si>
  <si>
    <t>DIRECT SERVICE TO USEC (AWE5)</t>
  </si>
  <si>
    <t>LOS ANGELES/OAKLAND DIRECT SERVICE (SEA2)</t>
  </si>
  <si>
    <t>LOS ANGELES</t>
  </si>
  <si>
    <t>024E</t>
  </si>
  <si>
    <t>BOSTON</t>
  </si>
  <si>
    <t>HOUSTON</t>
  </si>
  <si>
    <t>TBN</t>
  </si>
  <si>
    <t>06:00 THU</t>
  </si>
  <si>
    <t>06:00 WED</t>
  </si>
  <si>
    <t>08:00 SUN</t>
  </si>
  <si>
    <t>08:00 SAT</t>
  </si>
  <si>
    <t>HO CHI MINH (CAT LAI)</t>
  </si>
  <si>
    <t>1703N</t>
  </si>
  <si>
    <t>CY CUT OFF /CAT LAI</t>
  </si>
  <si>
    <t xml:space="preserve">S/I CUT OFF </t>
  </si>
  <si>
    <t>NEW ORLEANS</t>
  </si>
  <si>
    <t>MIAMI</t>
  </si>
  <si>
    <t>CLICK HERE</t>
  </si>
  <si>
    <t>CLICK  HERE</t>
  </si>
  <si>
    <t>CHARLESTON</t>
  </si>
  <si>
    <t>09:00 TUE</t>
  </si>
  <si>
    <t>09:00  FRI</t>
  </si>
  <si>
    <t>1705N</t>
  </si>
  <si>
    <t>18:00 SUN</t>
  </si>
  <si>
    <t>SHANGHAI (SHA07)</t>
  </si>
  <si>
    <t>SHANGHAI (SHA41)</t>
  </si>
  <si>
    <t>SAU PAULO</t>
  </si>
  <si>
    <t>5. SERVICE TO SEATTLE - VANCOUVER via NINGBO (MPNW)</t>
  </si>
  <si>
    <t>LONGBEACH via HONGKONG (SEA)</t>
  </si>
  <si>
    <t>MOUNT BUTLER</t>
  </si>
  <si>
    <t>COSCO BOSTON</t>
  </si>
  <si>
    <t>CY CUT OFF (CAT LAI/ ICD PHUOC LONG 3 / PHUC LONG / DONG NAI / BINH DUONG)</t>
  </si>
  <si>
    <t>COSCO AQABA</t>
  </si>
  <si>
    <t>148E</t>
  </si>
  <si>
    <t>1707N</t>
  </si>
  <si>
    <t>12:00 MON</t>
  </si>
  <si>
    <t>09:00  TUE</t>
  </si>
  <si>
    <t>12:00  THU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</si>
  <si>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</si>
  <si>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</si>
  <si>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</si>
  <si>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</si>
  <si>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</si>
  <si>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</si>
  <si>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</si>
  <si>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</si>
  <si>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YANTIAN (YTN01)</t>
  </si>
  <si>
    <t>UPDATED</t>
  </si>
  <si>
    <t>TACOMA</t>
  </si>
  <si>
    <t>TACOMA via YANTIAN (EPNW)</t>
  </si>
  <si>
    <t>TACOMA (TIW04)</t>
  </si>
  <si>
    <t>EVER ULTRA</t>
  </si>
  <si>
    <t>EVER SIGMA</t>
  </si>
  <si>
    <t>EVER SALUTE</t>
  </si>
  <si>
    <t>0169-089E</t>
  </si>
  <si>
    <t>0170-072E</t>
  </si>
  <si>
    <t>SHANGHAI (SHA04)</t>
  </si>
  <si>
    <t>EVER SUMMIT</t>
  </si>
  <si>
    <t>EVER SAFETY</t>
  </si>
  <si>
    <t>0171-077E</t>
  </si>
  <si>
    <t>0172-074E</t>
  </si>
  <si>
    <t>0173-157E</t>
  </si>
  <si>
    <t>EVER STRONG</t>
  </si>
  <si>
    <t>0174-081E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</si>
  <si>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SAFI TOWER - 209 NGUYEN VAN THU STREET, DISTRICT 1, HO CHI MINH CITY, VIETNAM</t>
    </r>
  </si>
  <si>
    <t>12:00 THU</t>
  </si>
  <si>
    <t>BALTIMORE via HONGKONG (AWE3)</t>
  </si>
  <si>
    <t>WEBSITE : http://lines.coscoshipping.com</t>
  </si>
  <si>
    <t>NEW YORK
(APM Terminals Port Elizabeth)</t>
  </si>
  <si>
    <t>COSCO NAGOYA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</si>
  <si>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</si>
  <si>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</si>
  <si>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</si>
  <si>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</si>
  <si>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</si>
  <si>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</si>
  <si>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</si>
  <si>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</si>
  <si>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</si>
  <si>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</si>
  <si>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</si>
  <si>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</si>
  <si>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t>LONG BEACH*</t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</si>
  <si>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</si>
  <si>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</si>
  <si>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</si>
  <si>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</si>
  <si>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OOCL CHONGQING</t>
  </si>
  <si>
    <t>COSCO GLORY</t>
  </si>
  <si>
    <t>035E</t>
  </si>
  <si>
    <t>OOCL POLAND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</si>
  <si>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</si>
  <si>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</si>
  <si>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</si>
  <si>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</si>
  <si>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</si>
  <si>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</si>
  <si>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</si>
  <si>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</si>
  <si>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</si>
  <si>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</si>
  <si>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</si>
  <si>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</si>
  <si>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</si>
  <si>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</si>
  <si>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</si>
  <si>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</si>
  <si>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</si>
  <si>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</si>
  <si>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</si>
  <si>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</si>
  <si>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</si>
  <si>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</si>
  <si>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</si>
  <si>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</si>
  <si>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</si>
  <si>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</si>
  <si>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</si>
  <si>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</si>
  <si>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</si>
  <si>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</si>
  <si>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</si>
  <si>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</si>
  <si>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</si>
  <si>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</si>
  <si>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</si>
  <si>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</si>
  <si>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</si>
  <si>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</si>
  <si>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</si>
  <si>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</si>
  <si>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</si>
  <si>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</si>
  <si>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</si>
  <si>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</si>
  <si>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</si>
  <si>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</si>
  <si>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</si>
  <si>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</si>
  <si>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</si>
  <si>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</si>
  <si>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T72</t>
  </si>
  <si>
    <t>085E</t>
  </si>
  <si>
    <t>CAV</t>
  </si>
  <si>
    <t>041E</t>
  </si>
  <si>
    <t>CAR</t>
  </si>
  <si>
    <t>042E</t>
  </si>
  <si>
    <t>CAM</t>
  </si>
  <si>
    <t>COSCO JEDDAH</t>
  </si>
  <si>
    <t>COSCO GENOA</t>
  </si>
  <si>
    <t>COSCO AUCKLAND</t>
  </si>
  <si>
    <t>SHANGHAI (SHA08)</t>
  </si>
  <si>
    <t>Oakland:SSA Terminal, Berths 57-59: 1999 Middle Harbor Road,CA</t>
  </si>
  <si>
    <t>HONGKONG**</t>
  </si>
  <si>
    <t>04:00 WED</t>
  </si>
  <si>
    <t>04:00 THU</t>
  </si>
  <si>
    <t>10:00 TUE</t>
  </si>
  <si>
    <t>HONGKONG
(HKG01)</t>
  </si>
  <si>
    <t>YANTIAN
(YTN01)</t>
  </si>
  <si>
    <t>XIAMEN
(XMN09)</t>
  </si>
  <si>
    <t>SHANGHAI
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</si>
  <si>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</si>
  <si>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</si>
  <si>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</si>
  <si>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</si>
  <si>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</si>
  <si>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</si>
  <si>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</si>
  <si>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</si>
  <si>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</si>
  <si>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</si>
  <si>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</si>
  <si>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OOCL OAKLAND</t>
  </si>
  <si>
    <t>TBA</t>
  </si>
  <si>
    <t>09:00 THU</t>
  </si>
  <si>
    <t>SEATTLE/VANCOUVER via SHANGHAI (MPNW)</t>
  </si>
  <si>
    <t>HONG KONG
(HKG01)</t>
  </si>
  <si>
    <t>AWE4</t>
  </si>
  <si>
    <t>XIAMEN</t>
  </si>
  <si>
    <t>Booking team : sgn.atd.cus@coscon.com</t>
  </si>
  <si>
    <t>USEC via SHANGHAI/XIAMEN (GME)</t>
  </si>
  <si>
    <t>OOCL BRUSSELS</t>
    <phoneticPr fontId="19" type="noConversion"/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</si>
  <si>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</si>
  <si>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</si>
  <si>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</si>
  <si>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</si>
  <si>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</si>
  <si>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</si>
  <si>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</si>
  <si>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COSCO PORTUGAL</t>
  </si>
  <si>
    <t>COSCO SHIPPING DENALI</t>
  </si>
  <si>
    <t>19:00 TUE</t>
  </si>
  <si>
    <t>19:00 WED</t>
  </si>
  <si>
    <t>Hong Kong**: Cosco-Hit Terminals (Hong Kong) Ltd</t>
  </si>
  <si>
    <t>1200</t>
  </si>
  <si>
    <t>1800</t>
  </si>
  <si>
    <t>0400</t>
  </si>
  <si>
    <t>COSCO SHIPPING ANDES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</si>
  <si>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</si>
  <si>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</si>
  <si>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</si>
  <si>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</si>
  <si>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</si>
  <si>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</si>
  <si>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</si>
  <si>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</si>
  <si>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</si>
  <si>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</si>
  <si>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</si>
  <si>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</si>
  <si>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XIN BEIJING</t>
  </si>
  <si>
    <t>APL QINGDAO</t>
  </si>
  <si>
    <t>OOCL NEW YORK</t>
  </si>
  <si>
    <t>APL SOUTHAMPTON</t>
  </si>
  <si>
    <t>BA RIA VUNG TAU (SSIT)</t>
  </si>
  <si>
    <t>Shanghai</t>
    <phoneticPr fontId="3" type="noConversion"/>
  </si>
  <si>
    <t>THU</t>
    <phoneticPr fontId="2" type="noConversion"/>
  </si>
  <si>
    <t xml:space="preserve"> HOUSTON</t>
  </si>
  <si>
    <t>CY CUT OFF GML</t>
  </si>
  <si>
    <t>EVER FAITH</t>
  </si>
  <si>
    <t>EVER FORTUNE</t>
  </si>
  <si>
    <t>CMA CGM NORMA</t>
  </si>
  <si>
    <t>CMA CGM LITANI</t>
  </si>
  <si>
    <t>CMA CGM PELLEAS</t>
  </si>
  <si>
    <t>COSCO ITALY</t>
  </si>
  <si>
    <t>COSCO ENGLAND</t>
  </si>
  <si>
    <t>045E</t>
  </si>
  <si>
    <t>EVER LIVING</t>
  </si>
  <si>
    <t>17:00 SUN</t>
  </si>
  <si>
    <t>17:00 MON</t>
  </si>
  <si>
    <t>10:00 FRI</t>
  </si>
  <si>
    <t>10:00 MON</t>
  </si>
  <si>
    <t>COSCO SHIPPING CAMELLIA</t>
  </si>
  <si>
    <t>CMA CGM J. ADAMS</t>
  </si>
  <si>
    <t>BA RIA VUNG TAU
(GML)</t>
  </si>
  <si>
    <t>BA RIA VUNG TAU (GML)</t>
  </si>
  <si>
    <t>COSCO SHIPPING ROSE</t>
  </si>
  <si>
    <t>015E</t>
  </si>
  <si>
    <t>COSCO DEVELOPMENT</t>
  </si>
  <si>
    <t>COSCO SHIPPING ORCHID</t>
  </si>
  <si>
    <t>011E</t>
  </si>
  <si>
    <t>EVER FOCUS</t>
  </si>
  <si>
    <t>EVER FAIR</t>
  </si>
  <si>
    <t>CMA CGM THALASSA</t>
  </si>
  <si>
    <t>CMA CGM MEXICO</t>
  </si>
  <si>
    <t>omit</t>
  </si>
  <si>
    <t>06 Jul</t>
  </si>
  <si>
    <t>08 Jul</t>
  </si>
  <si>
    <t>13 Jul</t>
  </si>
  <si>
    <t>15 Jul</t>
  </si>
  <si>
    <t>20 Jul</t>
  </si>
  <si>
    <t>22 Jul</t>
  </si>
  <si>
    <t>CY CUT OFF GERMALINK</t>
  </si>
  <si>
    <t>CMA CGM ESTELLE</t>
  </si>
  <si>
    <t>0TUJHS1MA</t>
  </si>
  <si>
    <t>0TUJLS1MA</t>
  </si>
  <si>
    <t>037E</t>
  </si>
  <si>
    <t>OOCL BERLIN</t>
  </si>
  <si>
    <t>COSCO EXCELLENCE</t>
  </si>
  <si>
    <t>057E</t>
  </si>
  <si>
    <t>COSCO SHIPPING LOTUS</t>
  </si>
  <si>
    <t>CMA CGM ARGENTINA</t>
  </si>
  <si>
    <t>0MB9BE1MA</t>
  </si>
  <si>
    <t>COSCO SHIPPING SAKURA</t>
  </si>
  <si>
    <t>013E</t>
  </si>
  <si>
    <t>EVER LOVELY</t>
  </si>
  <si>
    <t>1014E</t>
  </si>
  <si>
    <t>1015E</t>
  </si>
  <si>
    <t>0VC9RE1MA</t>
  </si>
  <si>
    <t>THALASSA PISTIS</t>
  </si>
  <si>
    <t>EVER FRANK</t>
  </si>
  <si>
    <t>TAIPEI TRIUMPH</t>
  </si>
  <si>
    <t>1105E</t>
  </si>
  <si>
    <t>1106E</t>
  </si>
  <si>
    <t>1107E</t>
  </si>
  <si>
    <t>COSCO NETHERLANDS</t>
  </si>
  <si>
    <t>04 Jul</t>
  </si>
  <si>
    <t>05 Jul</t>
  </si>
  <si>
    <t>11 Jul</t>
  </si>
  <si>
    <t>18 Jul</t>
  </si>
  <si>
    <t>27 Jul</t>
  </si>
  <si>
    <t>CMA CGM CORTE REAL</t>
  </si>
  <si>
    <t>CMA CGM MARCO POLO</t>
  </si>
  <si>
    <t>CMA CGM CHILE</t>
  </si>
  <si>
    <t>07 Jul</t>
  </si>
  <si>
    <t>10 Jul</t>
  </si>
  <si>
    <t>12 Jul</t>
  </si>
  <si>
    <t>16 Jul</t>
  </si>
  <si>
    <t>23 Jul</t>
  </si>
  <si>
    <t>26 Jul</t>
  </si>
  <si>
    <t>XIN TAI CANG</t>
  </si>
  <si>
    <t>127N</t>
  </si>
  <si>
    <t>256N</t>
  </si>
  <si>
    <t>0TN4LS1MA</t>
  </si>
  <si>
    <t>0TN4PS1MA</t>
  </si>
  <si>
    <t>OOCL CHICAGO</t>
  </si>
  <si>
    <t>079E</t>
  </si>
  <si>
    <t>103E</t>
  </si>
  <si>
    <t>077E</t>
  </si>
  <si>
    <t>CY CUT OFF CMIT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</si>
  <si>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</si>
  <si>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</si>
  <si>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</si>
  <si>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</si>
  <si>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</si>
  <si>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</si>
  <si>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</si>
  <si>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</si>
  <si>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</si>
  <si>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25 Jul</t>
  </si>
  <si>
    <t>19 Jul</t>
  </si>
  <si>
    <t>14 Jul</t>
  </si>
  <si>
    <t>21 Jul</t>
  </si>
  <si>
    <t>28 Jul</t>
  </si>
  <si>
    <t>04 Aug</t>
  </si>
  <si>
    <t>29 Jul</t>
  </si>
  <si>
    <t>05 Aug</t>
  </si>
  <si>
    <t>12 Aug</t>
  </si>
  <si>
    <t>19 Aug</t>
  </si>
  <si>
    <t>26 Aug</t>
  </si>
  <si>
    <t>02 Sep</t>
  </si>
  <si>
    <t>09 Jul</t>
  </si>
  <si>
    <t>30 Jul</t>
  </si>
  <si>
    <t>06 Aug</t>
  </si>
  <si>
    <t>13 Aug</t>
  </si>
  <si>
    <t>20 Aug</t>
  </si>
  <si>
    <t>27 Aug</t>
  </si>
  <si>
    <t>03 Sep</t>
  </si>
  <si>
    <t>01 Aug</t>
  </si>
  <si>
    <t>08 Aug</t>
  </si>
  <si>
    <t>15 Aug</t>
  </si>
  <si>
    <t>22 Aug</t>
  </si>
  <si>
    <t>29 Aug</t>
  </si>
  <si>
    <t>05 Sep</t>
  </si>
  <si>
    <t>02 Aug</t>
  </si>
  <si>
    <t>09 Aug</t>
  </si>
  <si>
    <t>16 Aug</t>
  </si>
  <si>
    <t>23 Aug</t>
  </si>
  <si>
    <t>30 Aug</t>
  </si>
  <si>
    <t>06 Sep</t>
  </si>
  <si>
    <t>03 Aug</t>
  </si>
  <si>
    <t>10 Aug</t>
  </si>
  <si>
    <t>17 Aug</t>
  </si>
  <si>
    <t>24 Aug</t>
  </si>
  <si>
    <t>31 Aug</t>
  </si>
  <si>
    <t>07 Sep</t>
  </si>
  <si>
    <t>11 Aug</t>
  </si>
  <si>
    <t>18 Aug</t>
  </si>
  <si>
    <t>25 Aug</t>
  </si>
  <si>
    <t>01 Sep</t>
  </si>
  <si>
    <t>08 Sep</t>
  </si>
  <si>
    <t>17 Jul</t>
  </si>
  <si>
    <t>24 Jul</t>
  </si>
  <si>
    <t>31 Jul</t>
  </si>
  <si>
    <t>14 Aug</t>
  </si>
  <si>
    <t>21 Aug</t>
  </si>
  <si>
    <t>28 Aug</t>
  </si>
  <si>
    <t>04 Sep</t>
  </si>
  <si>
    <t>09 Sep</t>
  </si>
  <si>
    <t>10 Sep</t>
  </si>
  <si>
    <t>APL DUBLIN</t>
  </si>
  <si>
    <t>0TUJPS1MA</t>
  </si>
  <si>
    <t>CMA CGM ANDROMEDA</t>
  </si>
  <si>
    <t>0TUJTS1MA</t>
  </si>
  <si>
    <t>0TUJXS1MA</t>
  </si>
  <si>
    <t>0TUK1S1MA</t>
  </si>
  <si>
    <t>07 Aug</t>
  </si>
  <si>
    <t>12 Sep</t>
  </si>
  <si>
    <t>13 Sep</t>
  </si>
  <si>
    <t>11 Sep</t>
  </si>
  <si>
    <t>14 Sep</t>
  </si>
  <si>
    <t>15 Sep</t>
  </si>
  <si>
    <t>OOCL KOREA</t>
  </si>
  <si>
    <t>027E</t>
  </si>
  <si>
    <t>OOCL BRUSSELS</t>
  </si>
  <si>
    <t>021E</t>
  </si>
  <si>
    <t>17 Sep</t>
  </si>
  <si>
    <t>21 Sep</t>
  </si>
  <si>
    <t>24 Sep</t>
  </si>
  <si>
    <t>19 Sep</t>
  </si>
  <si>
    <t>26 Sep</t>
  </si>
  <si>
    <t>28 Sep</t>
  </si>
  <si>
    <t>16 Sep</t>
  </si>
  <si>
    <t>23 Sep</t>
  </si>
  <si>
    <t>30 Sep</t>
  </si>
  <si>
    <t>CMA CGM LAPEROUSE</t>
  </si>
  <si>
    <t>0MB9FE1MA</t>
  </si>
  <si>
    <t>COSCO FORTUNE</t>
  </si>
  <si>
    <t>COSCO SHIPPING JASMINE</t>
  </si>
  <si>
    <t>012E</t>
  </si>
  <si>
    <t>20 Sep</t>
  </si>
  <si>
    <t>27 Sep</t>
  </si>
  <si>
    <t>22 Sep</t>
  </si>
  <si>
    <t>29 Sep</t>
  </si>
  <si>
    <t>EVER FORWARD</t>
  </si>
  <si>
    <t>1017E</t>
  </si>
  <si>
    <t>TO BE ADVISED 2(AWE1)</t>
  </si>
  <si>
    <t>0VC9VE1MA</t>
  </si>
  <si>
    <t>EVER LEADING</t>
  </si>
  <si>
    <t>1019E</t>
  </si>
  <si>
    <t>1020E</t>
  </si>
  <si>
    <t>EVER LEGION</t>
  </si>
  <si>
    <t>1021E</t>
  </si>
  <si>
    <t/>
  </si>
  <si>
    <t>TITAN</t>
  </si>
  <si>
    <t>1108E</t>
  </si>
  <si>
    <t>EVER FOREVER</t>
  </si>
  <si>
    <t>1109E</t>
  </si>
  <si>
    <t>1110E</t>
  </si>
  <si>
    <t>1111E</t>
  </si>
  <si>
    <t>1112E</t>
  </si>
  <si>
    <t>COSCO MALAYSIA</t>
  </si>
  <si>
    <t>084S</t>
  </si>
  <si>
    <t>COSCO KAOHSIUNG</t>
  </si>
  <si>
    <t>081S</t>
  </si>
  <si>
    <t>COSCO EUROPE</t>
  </si>
  <si>
    <t>068S</t>
  </si>
  <si>
    <t>CSCL WINTER</t>
  </si>
  <si>
    <t>038N</t>
  </si>
  <si>
    <t>257N</t>
  </si>
  <si>
    <t>039N</t>
  </si>
  <si>
    <t>CMA CGM TITAN</t>
  </si>
  <si>
    <t>0TN4JS1MA</t>
  </si>
  <si>
    <t>0TN4RS1MA</t>
  </si>
  <si>
    <t>0TN4TS1MA</t>
  </si>
  <si>
    <t>0TN4VS1MA</t>
  </si>
  <si>
    <t>0TN4XS1MA</t>
  </si>
  <si>
    <t>080E</t>
  </si>
  <si>
    <t>104E</t>
  </si>
  <si>
    <t xml:space="preserve">    </t>
  </si>
  <si>
    <t>CMA CGM T. JEFFERSON</t>
  </si>
  <si>
    <t>CMA CGM PEGASUS</t>
  </si>
  <si>
    <t>APL SENTOSA</t>
  </si>
  <si>
    <t>030</t>
  </si>
  <si>
    <t>006</t>
  </si>
  <si>
    <t>417</t>
  </si>
  <si>
    <t>040</t>
  </si>
  <si>
    <t>411</t>
  </si>
  <si>
    <t>APL GWANGYANG</t>
  </si>
  <si>
    <t>CMA CGM BRAZIL</t>
  </si>
  <si>
    <t>021</t>
  </si>
  <si>
    <t>004</t>
  </si>
  <si>
    <t>COSCO SPAIN</t>
  </si>
  <si>
    <t>046</t>
  </si>
  <si>
    <t>045</t>
  </si>
  <si>
    <t>018</t>
  </si>
  <si>
    <t>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</si>
</sst>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172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9"/>
      <color indexed="12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u/>
      <sz val="14"/>
      <color indexed="12"/>
      <name val="Arial"/>
      <family val="2"/>
    </font>
    <font>
      <b/>
      <sz val="10.5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u/>
      <sz val="16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2"/>
      <color indexed="12"/>
      <name val=".VnTime"/>
      <family val="2"/>
    </font>
    <font>
      <b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9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.VnTime"/>
      <family val="2"/>
    </font>
    <font>
      <sz val="20"/>
      <color indexed="12"/>
      <name val=".VnTime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0.5"/>
      <color indexed="10"/>
      <name val="Arial"/>
      <family val="2"/>
    </font>
    <font>
      <b/>
      <sz val="15"/>
      <color rgb="FF0000FF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7" fillId="0" borderId="0">
      <alignment vertical="center"/>
    </xf>
    <xf numFmtId="0" fontId="38" fillId="0" borderId="0"/>
    <xf numFmtId="168" fontId="30" fillId="0" borderId="0">
      <alignment vertical="center"/>
    </xf>
    <xf numFmtId="166" fontId="38" fillId="0" borderId="0"/>
    <xf numFmtId="0" fontId="8" fillId="0" borderId="0"/>
    <xf numFmtId="173" fontId="37" fillId="0" borderId="0"/>
    <xf numFmtId="173" fontId="7" fillId="0" borderId="0"/>
    <xf numFmtId="173" fontId="137" fillId="0" borderId="0"/>
    <xf numFmtId="173" fontId="37" fillId="0" borderId="0">
      <alignment vertical="center"/>
    </xf>
    <xf numFmtId="173" fontId="136" fillId="0" borderId="0">
      <alignment vertical="center"/>
    </xf>
    <xf numFmtId="173" fontId="7" fillId="0" borderId="0"/>
    <xf numFmtId="168" fontId="144" fillId="0" borderId="0">
      <alignment vertical="center"/>
    </xf>
    <xf numFmtId="168" fontId="37" fillId="0" borderId="0"/>
    <xf numFmtId="168" fontId="37" fillId="0" borderId="0"/>
    <xf numFmtId="168" fontId="38" fillId="0" borderId="0"/>
    <xf numFmtId="179" fontId="37" fillId="0" borderId="0" applyFont="0" applyFill="0" applyBorder="0" applyAlignment="0" applyProtection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6" fillId="0" borderId="0">
      <alignment vertical="center"/>
    </xf>
    <xf numFmtId="0" fontId="145" fillId="0" borderId="0"/>
    <xf numFmtId="178" fontId="30" fillId="0" borderId="0"/>
    <xf numFmtId="0" fontId="149" fillId="12" borderId="0" applyNumberFormat="0" applyBorder="0" applyAlignment="0" applyProtection="0">
      <alignment vertical="center"/>
    </xf>
    <xf numFmtId="0" fontId="147" fillId="9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30" fillId="0" borderId="0"/>
    <xf numFmtId="0" fontId="150" fillId="13" borderId="0" applyNumberFormat="0" applyBorder="0" applyAlignment="0" applyProtection="0">
      <alignment vertical="center"/>
    </xf>
    <xf numFmtId="0" fontId="152" fillId="14" borderId="43" applyNumberFormat="0" applyAlignment="0" applyProtection="0">
      <alignment vertical="center"/>
    </xf>
    <xf numFmtId="0" fontId="149" fillId="11" borderId="0" applyNumberFormat="0" applyBorder="0" applyAlignment="0" applyProtection="0">
      <alignment vertical="center"/>
    </xf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9" fillId="15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9" fillId="16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8" borderId="0" applyNumberFormat="0" applyBorder="0" applyAlignment="0" applyProtection="0">
      <alignment vertical="center"/>
    </xf>
    <xf numFmtId="0" fontId="149" fillId="19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149" fillId="10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149" fillId="21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7" fillId="18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4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178" fontId="5" fillId="0" borderId="0"/>
    <xf numFmtId="0" fontId="155" fillId="0" borderId="44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45" fillId="0" borderId="0"/>
    <xf numFmtId="0" fontId="30" fillId="0" borderId="0"/>
    <xf numFmtId="0" fontId="30" fillId="0" borderId="0"/>
    <xf numFmtId="180" fontId="151" fillId="0" borderId="0"/>
    <xf numFmtId="0" fontId="148" fillId="10" borderId="0" applyNumberFormat="0" applyBorder="0" applyAlignment="0" applyProtection="0"/>
    <xf numFmtId="180" fontId="151" fillId="0" borderId="0"/>
    <xf numFmtId="180" fontId="151" fillId="0" borderId="0"/>
    <xf numFmtId="180" fontId="151" fillId="0" borderId="0"/>
    <xf numFmtId="180" fontId="151" fillId="0" borderId="0"/>
    <xf numFmtId="180" fontId="146" fillId="0" borderId="0"/>
    <xf numFmtId="0" fontId="40" fillId="0" borderId="0"/>
    <xf numFmtId="0" fontId="156" fillId="10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7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47" fillId="25" borderId="0" applyNumberFormat="0" applyBorder="0" applyAlignment="0" applyProtection="0">
      <alignment vertical="center"/>
    </xf>
    <xf numFmtId="0" fontId="147" fillId="26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7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45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54" fillId="0" borderId="47" applyNumberFormat="0" applyFill="0" applyAlignment="0" applyProtection="0">
      <alignment vertical="center"/>
    </xf>
    <xf numFmtId="0" fontId="162" fillId="0" borderId="0" applyNumberFormat="0" applyFill="0" applyBorder="0" applyAlignment="0" applyProtection="0"/>
    <xf numFmtId="0" fontId="163" fillId="28" borderId="48" applyNumberFormat="0" applyAlignment="0" applyProtection="0">
      <alignment vertical="center"/>
    </xf>
    <xf numFmtId="0" fontId="149" fillId="29" borderId="49" applyNumberFormat="0" applyFont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12" borderId="43" applyNumberFormat="0" applyAlignment="0" applyProtection="0">
      <alignment vertical="center"/>
    </xf>
    <xf numFmtId="0" fontId="166" fillId="14" borderId="50" applyNumberFormat="0" applyAlignment="0" applyProtection="0">
      <alignment vertical="center"/>
    </xf>
    <xf numFmtId="0" fontId="167" fillId="0" borderId="51" applyNumberFormat="0" applyFill="0" applyAlignment="0" applyProtection="0">
      <alignment vertical="center"/>
    </xf>
    <xf numFmtId="173" fontId="4" fillId="0" borderId="0"/>
    <xf numFmtId="0" fontId="168" fillId="0" borderId="0"/>
    <xf numFmtId="178" fontId="3" fillId="0" borderId="0"/>
    <xf numFmtId="0" fontId="3" fillId="0" borderId="0"/>
    <xf numFmtId="0" fontId="168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69" fillId="0" borderId="0">
      <alignment vertical="center"/>
    </xf>
    <xf numFmtId="0" fontId="1" fillId="0" borderId="0"/>
    <xf numFmtId="183" fontId="30" fillId="0" borderId="0"/>
    <xf numFmtId="183" fontId="38" fillId="0" borderId="0"/>
    <xf numFmtId="183" fontId="38" fillId="0" borderId="0"/>
    <xf numFmtId="0" fontId="169" fillId="0" borderId="0">
      <alignment vertical="center"/>
    </xf>
    <xf numFmtId="0" fontId="169" fillId="0" borderId="0">
      <alignment vertical="center"/>
    </xf>
    <xf numFmtId="0" fontId="169" fillId="0" borderId="0">
      <alignment vertical="center"/>
    </xf>
    <xf numFmtId="0" fontId="1" fillId="0" borderId="0">
      <alignment vertical="center"/>
    </xf>
    <xf numFmtId="183" fontId="171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70" fillId="0" borderId="0"/>
  </cellStyleXfs>
  <cellXfs count="740">
    <xf numFmtId="0" fontId="0" fillId="0" borderId="0" xfId="0"/>
    <xf numFmtId="0" fontId="17" fillId="0" borderId="0" xfId="12" applyFont="1" applyAlignment="1">
      <alignment vertical="center"/>
    </xf>
    <xf numFmtId="0" fontId="18" fillId="0" borderId="0" xfId="12" applyFont="1" applyBorder="1" applyAlignment="1">
      <alignment horizontal="center" vertical="center"/>
    </xf>
    <xf numFmtId="0" fontId="14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16" fontId="11" fillId="0" borderId="0" xfId="12" applyNumberFormat="1" applyFont="1" applyBorder="1" applyAlignment="1">
      <alignment horizontal="center" vertical="center"/>
    </xf>
    <xf numFmtId="0" fontId="19" fillId="0" borderId="0" xfId="6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26" fillId="0" borderId="0" xfId="12" applyFont="1" applyAlignment="1">
      <alignment horizontal="left" vertical="center"/>
    </xf>
    <xf numFmtId="0" fontId="16" fillId="0" borderId="0" xfId="12" applyFont="1" applyBorder="1" applyAlignment="1">
      <alignment vertical="center"/>
    </xf>
    <xf numFmtId="0" fontId="17" fillId="2" borderId="0" xfId="12" applyFont="1" applyFill="1" applyAlignment="1">
      <alignment vertical="center"/>
    </xf>
    <xf numFmtId="0" fontId="18" fillId="2" borderId="0" xfId="12" applyFont="1" applyFill="1" applyBorder="1" applyAlignment="1">
      <alignment horizontal="center" vertical="center"/>
    </xf>
    <xf numFmtId="0" fontId="14" fillId="2" borderId="0" xfId="12" applyFont="1" applyFill="1" applyAlignment="1">
      <alignment vertical="center"/>
    </xf>
    <xf numFmtId="0" fontId="11" fillId="2" borderId="0" xfId="12" applyFont="1" applyFill="1" applyBorder="1" applyAlignment="1">
      <alignment horizontal="centerContinuous" vertical="center"/>
    </xf>
    <xf numFmtId="0" fontId="11" fillId="2" borderId="0" xfId="12" applyFont="1" applyFill="1" applyBorder="1" applyAlignment="1">
      <alignment horizontal="left" vertical="center"/>
    </xf>
    <xf numFmtId="0" fontId="13" fillId="2" borderId="0" xfId="12" applyFont="1" applyFill="1" applyAlignment="1">
      <alignment vertical="center"/>
    </xf>
    <xf numFmtId="0" fontId="20" fillId="2" borderId="0" xfId="12" applyFont="1" applyFill="1" applyAlignment="1">
      <alignment vertical="center"/>
    </xf>
    <xf numFmtId="0" fontId="14" fillId="0" borderId="0" xfId="12" applyFont="1" applyAlignment="1">
      <alignment horizontal="center" vertical="center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/>
    </xf>
    <xf numFmtId="16" fontId="27" fillId="0" borderId="0" xfId="12" quotePrefix="1" applyNumberFormat="1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13" fillId="2" borderId="0" xfId="12" applyFont="1" applyFill="1"/>
    <xf numFmtId="0" fontId="13" fillId="2" borderId="0" xfId="11" applyFont="1" applyFill="1" applyAlignment="1">
      <alignment vertical="center"/>
    </xf>
    <xf numFmtId="16" fontId="27" fillId="2" borderId="0" xfId="12" quotePrefix="1" applyNumberFormat="1" applyFont="1" applyFill="1" applyBorder="1" applyAlignment="1">
      <alignment horizontal="center" vertical="center"/>
    </xf>
    <xf numFmtId="0" fontId="13" fillId="2" borderId="0" xfId="6" applyFont="1" applyFill="1"/>
    <xf numFmtId="0" fontId="14" fillId="2" borderId="0" xfId="12" applyFont="1" applyFill="1"/>
    <xf numFmtId="0" fontId="13" fillId="2" borderId="0" xfId="12" applyFont="1" applyFill="1" applyAlignment="1">
      <alignment horizontal="left"/>
    </xf>
    <xf numFmtId="166" fontId="32" fillId="0" borderId="0" xfId="0" applyNumberFormat="1" applyFont="1" applyFill="1" applyBorder="1" applyAlignment="1">
      <alignment horizontal="center"/>
    </xf>
    <xf numFmtId="0" fontId="18" fillId="0" borderId="0" xfId="12" applyFont="1"/>
    <xf numFmtId="0" fontId="18" fillId="0" borderId="0" xfId="12" applyFont="1" applyBorder="1" applyAlignment="1">
      <alignment horizontal="left" vertical="center"/>
    </xf>
    <xf numFmtId="0" fontId="13" fillId="0" borderId="0" xfId="12" applyFont="1" applyAlignment="1">
      <alignment horizontal="left"/>
    </xf>
    <xf numFmtId="0" fontId="44" fillId="2" borderId="0" xfId="9" applyFont="1" applyFill="1" applyBorder="1" applyAlignment="1">
      <alignment vertical="center"/>
    </xf>
    <xf numFmtId="0" fontId="31" fillId="2" borderId="0" xfId="12" applyFont="1" applyFill="1" applyAlignment="1">
      <alignment vertical="center"/>
    </xf>
    <xf numFmtId="164" fontId="64" fillId="0" borderId="0" xfId="2" applyNumberFormat="1" applyFont="1" applyFill="1" applyAlignment="1" applyProtection="1">
      <alignment horizontal="left"/>
    </xf>
    <xf numFmtId="0" fontId="41" fillId="0" borderId="0" xfId="0" applyFont="1"/>
    <xf numFmtId="166" fontId="10" fillId="0" borderId="0" xfId="0" applyNumberFormat="1" applyFont="1" applyFill="1" applyBorder="1" applyAlignment="1">
      <alignment horizontal="center"/>
    </xf>
    <xf numFmtId="0" fontId="28" fillId="0" borderId="0" xfId="12" applyFont="1" applyFill="1"/>
    <xf numFmtId="0" fontId="13" fillId="0" borderId="0" xfId="12" applyFont="1" applyFill="1"/>
    <xf numFmtId="0" fontId="13" fillId="0" borderId="0" xfId="12" applyFont="1" applyFill="1" applyAlignment="1">
      <alignment horizontal="center"/>
    </xf>
    <xf numFmtId="0" fontId="20" fillId="2" borderId="0" xfId="12" applyFont="1" applyFill="1" applyAlignment="1">
      <alignment horizontal="left" vertical="center"/>
    </xf>
    <xf numFmtId="0" fontId="19" fillId="0" borderId="0" xfId="6" applyFont="1" applyFill="1" applyAlignment="1">
      <alignment horizontal="left" vertical="center"/>
    </xf>
    <xf numFmtId="0" fontId="22" fillId="0" borderId="0" xfId="6" applyFont="1" applyFill="1" applyAlignment="1">
      <alignment horizontal="left" vertical="center"/>
    </xf>
    <xf numFmtId="165" fontId="22" fillId="0" borderId="0" xfId="0" applyNumberFormat="1" applyFont="1" applyFill="1" applyBorder="1" applyAlignment="1">
      <alignment horizontal="left"/>
    </xf>
    <xf numFmtId="0" fontId="18" fillId="0" borderId="0" xfId="12" applyFont="1" applyAlignment="1">
      <alignment horizontal="left"/>
    </xf>
    <xf numFmtId="0" fontId="13" fillId="0" borderId="0" xfId="12" applyFont="1" applyFill="1" applyAlignment="1">
      <alignment horizontal="left"/>
    </xf>
    <xf numFmtId="0" fontId="18" fillId="2" borderId="0" xfId="12" applyFont="1" applyFill="1" applyAlignment="1">
      <alignment vertical="center"/>
    </xf>
    <xf numFmtId="0" fontId="34" fillId="0" borderId="0" xfId="12" applyFont="1" applyFill="1"/>
    <xf numFmtId="0" fontId="12" fillId="0" borderId="0" xfId="12" applyFont="1" applyFill="1" applyAlignment="1">
      <alignment horizontal="left"/>
    </xf>
    <xf numFmtId="0" fontId="12" fillId="0" borderId="0" xfId="12" applyFont="1" applyFill="1"/>
    <xf numFmtId="0" fontId="12" fillId="0" borderId="0" xfId="12" applyFont="1"/>
    <xf numFmtId="16" fontId="19" fillId="0" borderId="0" xfId="7" applyNumberFormat="1" applyFont="1" applyFill="1" applyBorder="1" applyAlignment="1">
      <alignment horizontal="left"/>
    </xf>
    <xf numFmtId="16" fontId="19" fillId="0" borderId="0" xfId="10" applyNumberFormat="1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center"/>
    </xf>
    <xf numFmtId="0" fontId="42" fillId="2" borderId="0" xfId="12" applyFont="1" applyFill="1" applyAlignment="1">
      <alignment vertical="center"/>
    </xf>
    <xf numFmtId="0" fontId="65" fillId="0" borderId="0" xfId="6" applyFont="1" applyFill="1" applyAlignment="1">
      <alignment vertical="center"/>
    </xf>
    <xf numFmtId="0" fontId="69" fillId="0" borderId="0" xfId="12" applyFont="1"/>
    <xf numFmtId="169" fontId="18" fillId="0" borderId="0" xfId="0" applyNumberFormat="1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/>
    </xf>
    <xf numFmtId="0" fontId="73" fillId="0" borderId="0" xfId="12" applyFont="1" applyAlignment="1">
      <alignment horizontal="left" vertical="center"/>
    </xf>
    <xf numFmtId="0" fontId="74" fillId="2" borderId="0" xfId="12" applyFont="1" applyFill="1" applyAlignment="1">
      <alignment vertical="center"/>
    </xf>
    <xf numFmtId="0" fontId="12" fillId="0" borderId="0" xfId="12" applyFont="1" applyFill="1" applyAlignment="1">
      <alignment horizontal="center"/>
    </xf>
    <xf numFmtId="164" fontId="77" fillId="0" borderId="0" xfId="2" applyNumberFormat="1" applyFont="1" applyFill="1" applyAlignment="1" applyProtection="1">
      <alignment horizontal="left"/>
    </xf>
    <xf numFmtId="164" fontId="78" fillId="0" borderId="0" xfId="2" applyNumberFormat="1" applyFont="1" applyFill="1" applyAlignment="1" applyProtection="1">
      <alignment horizontal="left"/>
    </xf>
    <xf numFmtId="0" fontId="69" fillId="0" borderId="0" xfId="12" applyFont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3" fillId="0" borderId="0" xfId="12" applyFont="1" applyAlignment="1">
      <alignment horizontal="left" vertical="center"/>
    </xf>
    <xf numFmtId="0" fontId="75" fillId="0" borderId="0" xfId="0" applyFont="1" applyFill="1" applyBorder="1" applyAlignment="1" applyProtection="1">
      <alignment horizontal="left" vertical="center"/>
    </xf>
    <xf numFmtId="170" fontId="75" fillId="0" borderId="0" xfId="0" applyNumberFormat="1" applyFont="1" applyFill="1" applyBorder="1" applyAlignment="1" applyProtection="1">
      <alignment horizontal="right" vertical="center"/>
    </xf>
    <xf numFmtId="166" fontId="83" fillId="0" borderId="0" xfId="0" applyNumberFormat="1" applyFont="1" applyFill="1" applyBorder="1" applyAlignment="1">
      <alignment horizontal="center" vertical="center"/>
    </xf>
    <xf numFmtId="0" fontId="10" fillId="0" borderId="0" xfId="12" applyFont="1" applyAlignment="1">
      <alignment vertical="center"/>
    </xf>
    <xf numFmtId="0" fontId="69" fillId="0" borderId="0" xfId="12" applyFont="1" applyFill="1" applyAlignment="1">
      <alignment horizontal="center" vertical="center"/>
    </xf>
    <xf numFmtId="0" fontId="69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/>
    </xf>
    <xf numFmtId="166" fontId="70" fillId="0" borderId="1" xfId="0" applyNumberFormat="1" applyFont="1" applyFill="1" applyBorder="1" applyAlignment="1">
      <alignment horizontal="center" vertical="center"/>
    </xf>
    <xf numFmtId="0" fontId="13" fillId="0" borderId="0" xfId="6" applyFont="1" applyFill="1"/>
    <xf numFmtId="0" fontId="17" fillId="0" borderId="0" xfId="6" applyFont="1" applyFill="1"/>
    <xf numFmtId="0" fontId="49" fillId="0" borderId="0" xfId="6" applyFont="1" applyFill="1" applyBorder="1" applyAlignment="1">
      <alignment horizontal="center"/>
    </xf>
    <xf numFmtId="0" fontId="51" fillId="0" borderId="0" xfId="0" applyFont="1" applyFill="1"/>
    <xf numFmtId="0" fontId="48" fillId="0" borderId="0" xfId="0" applyFont="1" applyFill="1"/>
    <xf numFmtId="0" fontId="52" fillId="0" borderId="0" xfId="0" applyFont="1" applyFill="1" applyAlignment="1">
      <alignment horizontal="right"/>
    </xf>
    <xf numFmtId="0" fontId="39" fillId="0" borderId="0" xfId="2" applyFont="1" applyFill="1" applyAlignment="1" applyProtection="1"/>
    <xf numFmtId="0" fontId="0" fillId="0" borderId="0" xfId="0" applyFont="1" applyFill="1"/>
    <xf numFmtId="0" fontId="1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12" fillId="0" borderId="0" xfId="6" applyFont="1" applyFill="1" applyAlignment="1">
      <alignment vertical="center"/>
    </xf>
    <xf numFmtId="0" fontId="44" fillId="0" borderId="0" xfId="12" applyFont="1" applyFill="1" applyAlignment="1">
      <alignment horizontal="right" vertical="center"/>
    </xf>
    <xf numFmtId="1" fontId="46" fillId="0" borderId="0" xfId="12" applyNumberFormat="1" applyFont="1" applyFill="1" applyBorder="1" applyAlignment="1">
      <alignment horizontal="left"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1" fillId="0" borderId="0" xfId="9" applyFont="1" applyFill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13" fillId="0" borderId="0" xfId="12" applyFill="1" applyAlignment="1">
      <alignment vertical="center"/>
    </xf>
    <xf numFmtId="0" fontId="13" fillId="0" borderId="0" xfId="6" applyFill="1" applyAlignment="1">
      <alignment vertical="center"/>
    </xf>
    <xf numFmtId="0" fontId="11" fillId="0" borderId="0" xfId="9" applyFont="1" applyFill="1" applyBorder="1" applyAlignment="1">
      <alignment horizontal="right" vertical="center"/>
    </xf>
    <xf numFmtId="0" fontId="11" fillId="0" borderId="0" xfId="9" applyFont="1" applyFill="1" applyBorder="1" applyAlignment="1">
      <alignment vertical="center"/>
    </xf>
    <xf numFmtId="0" fontId="57" fillId="0" borderId="0" xfId="6" applyFont="1" applyFill="1" applyAlignment="1">
      <alignment vertical="center"/>
    </xf>
    <xf numFmtId="0" fontId="47" fillId="0" borderId="0" xfId="9" applyFont="1" applyFill="1" applyAlignment="1">
      <alignment horizontal="left" vertical="center"/>
    </xf>
    <xf numFmtId="0" fontId="58" fillId="0" borderId="0" xfId="6" applyFont="1" applyFill="1"/>
    <xf numFmtId="0" fontId="19" fillId="0" borderId="0" xfId="12" applyFont="1" applyFill="1" applyBorder="1" applyAlignment="1">
      <alignment horizontal="left" vertical="center"/>
    </xf>
    <xf numFmtId="0" fontId="59" fillId="0" borderId="0" xfId="6" applyFont="1" applyFill="1"/>
    <xf numFmtId="0" fontId="58" fillId="0" borderId="0" xfId="6" applyFont="1" applyFill="1" applyAlignment="1">
      <alignment horizontal="left"/>
    </xf>
    <xf numFmtId="0" fontId="25" fillId="0" borderId="0" xfId="8" applyFont="1" applyFill="1" applyBorder="1" applyAlignment="1">
      <alignment horizontal="center"/>
    </xf>
    <xf numFmtId="0" fontId="45" fillId="0" borderId="0" xfId="6" applyFont="1" applyFill="1"/>
    <xf numFmtId="0" fontId="12" fillId="0" borderId="0" xfId="6" applyFont="1" applyFill="1"/>
    <xf numFmtId="0" fontId="13" fillId="0" borderId="0" xfId="8" applyFont="1" applyFill="1" applyBorder="1"/>
    <xf numFmtId="0" fontId="28" fillId="0" borderId="0" xfId="8" applyFont="1" applyFill="1" applyBorder="1" applyAlignment="1">
      <alignment horizontal="center"/>
    </xf>
    <xf numFmtId="0" fontId="13" fillId="0" borderId="0" xfId="8" applyFill="1" applyBorder="1"/>
    <xf numFmtId="0" fontId="62" fillId="0" borderId="0" xfId="7" applyFont="1" applyFill="1" applyAlignment="1">
      <alignment horizontal="centerContinuous"/>
    </xf>
    <xf numFmtId="0" fontId="38" fillId="0" borderId="0" xfId="8" applyFont="1" applyFill="1"/>
    <xf numFmtId="0" fontId="60" fillId="0" borderId="0" xfId="8" applyFont="1" applyFill="1"/>
    <xf numFmtId="166" fontId="28" fillId="0" borderId="0" xfId="7" applyNumberFormat="1" applyFont="1" applyFill="1" applyBorder="1" applyAlignment="1">
      <alignment horizontal="center"/>
    </xf>
    <xf numFmtId="0" fontId="61" fillId="0" borderId="0" xfId="7" applyFont="1" applyFill="1"/>
    <xf numFmtId="0" fontId="28" fillId="0" borderId="0" xfId="7" applyFont="1" applyFill="1" applyBorder="1" applyAlignment="1">
      <alignment horizontal="center"/>
    </xf>
    <xf numFmtId="0" fontId="63" fillId="0" borderId="0" xfId="7" applyFont="1" applyFill="1" applyBorder="1" applyAlignment="1">
      <alignment horizontal="centerContinuous"/>
    </xf>
    <xf numFmtId="0" fontId="63" fillId="0" borderId="0" xfId="7" applyFont="1" applyFill="1"/>
    <xf numFmtId="0" fontId="80" fillId="0" borderId="0" xfId="6" applyFont="1" applyFill="1" applyBorder="1" applyAlignment="1">
      <alignment horizontal="right"/>
    </xf>
    <xf numFmtId="0" fontId="93" fillId="0" borderId="0" xfId="0" applyFont="1" applyFill="1"/>
    <xf numFmtId="0" fontId="95" fillId="0" borderId="0" xfId="0" applyFont="1" applyFill="1"/>
    <xf numFmtId="0" fontId="42" fillId="0" borderId="0" xfId="2" applyFont="1" applyFill="1" applyAlignment="1" applyProtection="1"/>
    <xf numFmtId="0" fontId="66" fillId="0" borderId="0" xfId="0" applyFont="1" applyFill="1"/>
    <xf numFmtId="0" fontId="57" fillId="0" borderId="0" xfId="0" applyFont="1" applyFill="1"/>
    <xf numFmtId="0" fontId="87" fillId="0" borderId="0" xfId="0" applyFont="1" applyFill="1"/>
    <xf numFmtId="0" fontId="88" fillId="0" borderId="0" xfId="0" applyFont="1" applyFill="1"/>
    <xf numFmtId="0" fontId="94" fillId="0" borderId="0" xfId="6" applyFont="1" applyFill="1" applyBorder="1" applyAlignment="1">
      <alignment horizontal="center"/>
    </xf>
    <xf numFmtId="0" fontId="96" fillId="0" borderId="0" xfId="0" applyFont="1" applyFill="1"/>
    <xf numFmtId="0" fontId="97" fillId="0" borderId="0" xfId="2" applyFont="1" applyFill="1" applyAlignment="1" applyProtection="1"/>
    <xf numFmtId="0" fontId="98" fillId="0" borderId="0" xfId="0" applyFont="1" applyFill="1"/>
    <xf numFmtId="0" fontId="99" fillId="0" borderId="0" xfId="0" applyFont="1" applyFill="1"/>
    <xf numFmtId="0" fontId="92" fillId="0" borderId="0" xfId="0" applyFont="1" applyFill="1" applyAlignment="1">
      <alignment horizontal="right"/>
    </xf>
    <xf numFmtId="0" fontId="47" fillId="0" borderId="0" xfId="9" applyFont="1" applyFill="1" applyAlignment="1">
      <alignment vertical="center"/>
    </xf>
    <xf numFmtId="0" fontId="47" fillId="0" borderId="0" xfId="9" applyFont="1" applyFill="1" applyBorder="1" applyAlignment="1">
      <alignment vertical="center"/>
    </xf>
    <xf numFmtId="0" fontId="90" fillId="0" borderId="0" xfId="9" applyFont="1" applyFill="1" applyBorder="1" applyAlignment="1">
      <alignment vertical="center"/>
    </xf>
    <xf numFmtId="0" fontId="91" fillId="0" borderId="0" xfId="9" applyFont="1" applyFill="1" applyBorder="1" applyAlignment="1">
      <alignment vertical="center"/>
    </xf>
    <xf numFmtId="0" fontId="101" fillId="0" borderId="0" xfId="6" applyFont="1" applyFill="1" applyAlignment="1">
      <alignment vertical="center"/>
    </xf>
    <xf numFmtId="0" fontId="89" fillId="0" borderId="0" xfId="6" applyFont="1" applyFill="1" applyAlignment="1">
      <alignment vertical="center"/>
    </xf>
    <xf numFmtId="0" fontId="89" fillId="0" borderId="0" xfId="6" applyFont="1" applyFill="1"/>
    <xf numFmtId="0" fontId="42" fillId="0" borderId="3" xfId="2" applyFont="1" applyFill="1" applyBorder="1" applyAlignment="1" applyProtection="1"/>
    <xf numFmtId="0" fontId="87" fillId="0" borderId="3" xfId="0" applyFont="1" applyFill="1" applyBorder="1"/>
    <xf numFmtId="0" fontId="88" fillId="0" borderId="3" xfId="0" applyFont="1" applyFill="1" applyBorder="1"/>
    <xf numFmtId="0" fontId="88" fillId="0" borderId="3" xfId="0" applyFont="1" applyFill="1" applyBorder="1" applyAlignment="1">
      <alignment horizontal="right"/>
    </xf>
    <xf numFmtId="0" fontId="13" fillId="0" borderId="4" xfId="6" applyFont="1" applyFill="1" applyBorder="1"/>
    <xf numFmtId="0" fontId="13" fillId="0" borderId="5" xfId="6" applyFont="1" applyFill="1" applyBorder="1" applyAlignment="1">
      <alignment horizontal="center"/>
    </xf>
    <xf numFmtId="0" fontId="13" fillId="0" borderId="5" xfId="6" applyFont="1" applyFill="1" applyBorder="1" applyAlignment="1">
      <alignment horizontal="right"/>
    </xf>
    <xf numFmtId="0" fontId="13" fillId="0" borderId="5" xfId="6" applyFont="1" applyFill="1" applyBorder="1"/>
    <xf numFmtId="0" fontId="14" fillId="0" borderId="5" xfId="6" applyFont="1" applyFill="1" applyBorder="1"/>
    <xf numFmtId="0" fontId="13" fillId="0" borderId="6" xfId="6" applyFont="1" applyFill="1" applyBorder="1"/>
    <xf numFmtId="0" fontId="34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9" fillId="0" borderId="0" xfId="6" applyFont="1" applyBorder="1" applyAlignment="1">
      <alignment horizontal="right" vertical="center"/>
    </xf>
    <xf numFmtId="0" fontId="10" fillId="2" borderId="0" xfId="12" applyFont="1" applyFill="1" applyAlignment="1">
      <alignment vertical="center"/>
    </xf>
    <xf numFmtId="0" fontId="0" fillId="0" borderId="0" xfId="0" applyAlignment="1"/>
    <xf numFmtId="0" fontId="13" fillId="2" borderId="0" xfId="11" applyFont="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ont="1" applyFill="1" applyAlignment="1">
      <alignment horizontal="center"/>
    </xf>
    <xf numFmtId="16" fontId="11" fillId="2" borderId="0" xfId="12" applyNumberFormat="1" applyFont="1" applyFill="1" applyBorder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5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ont="1" applyFill="1" applyAlignment="1">
      <alignment horizontal="center"/>
    </xf>
    <xf numFmtId="0" fontId="19" fillId="2" borderId="8" xfId="0" applyFont="1" applyFill="1" applyBorder="1" applyAlignment="1" applyProtection="1">
      <alignment horizontal="left" vertical="center"/>
    </xf>
    <xf numFmtId="166" fontId="70" fillId="2" borderId="1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166" fontId="70" fillId="2" borderId="2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left" vertical="center"/>
    </xf>
    <xf numFmtId="166" fontId="70" fillId="2" borderId="7" xfId="0" applyNumberFormat="1" applyFont="1" applyFill="1" applyBorder="1" applyAlignment="1">
      <alignment horizontal="center" vertical="center"/>
    </xf>
    <xf numFmtId="166" fontId="70" fillId="2" borderId="10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left" vertical="center"/>
    </xf>
    <xf numFmtId="169" fontId="19" fillId="2" borderId="1" xfId="10" applyNumberFormat="1" applyFont="1" applyFill="1" applyBorder="1" applyAlignment="1">
      <alignment horizontal="left" vertical="center"/>
    </xf>
    <xf numFmtId="166" fontId="70" fillId="2" borderId="13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horizontal="center" vertical="center"/>
    </xf>
    <xf numFmtId="164" fontId="78" fillId="2" borderId="0" xfId="2" applyNumberFormat="1" applyFont="1" applyFill="1" applyAlignment="1" applyProtection="1">
      <alignment horizontal="left"/>
    </xf>
    <xf numFmtId="0" fontId="19" fillId="2" borderId="0" xfId="6" applyFont="1" applyFill="1" applyBorder="1" applyAlignment="1">
      <alignment horizontal="right"/>
    </xf>
    <xf numFmtId="0" fontId="73" fillId="2" borderId="0" xfId="12" applyFont="1" applyFill="1" applyAlignment="1">
      <alignment horizontal="left" vertical="center"/>
    </xf>
    <xf numFmtId="165" fontId="22" fillId="2" borderId="0" xfId="0" applyNumberFormat="1" applyFont="1" applyFill="1" applyBorder="1" applyAlignment="1">
      <alignment horizontal="left"/>
    </xf>
    <xf numFmtId="166" fontId="32" fillId="2" borderId="0" xfId="0" applyNumberFormat="1" applyFont="1" applyFill="1" applyBorder="1" applyAlignment="1">
      <alignment horizontal="center"/>
    </xf>
    <xf numFmtId="0" fontId="18" fillId="2" borderId="0" xfId="12" applyFont="1" applyFill="1"/>
    <xf numFmtId="16" fontId="19" fillId="0" borderId="8" xfId="7" applyNumberFormat="1" applyFont="1" applyFill="1" applyBorder="1" applyAlignment="1">
      <alignment horizontal="left" vertical="center"/>
    </xf>
    <xf numFmtId="16" fontId="19" fillId="0" borderId="11" xfId="7" applyNumberFormat="1" applyFont="1" applyFill="1" applyBorder="1" applyAlignment="1">
      <alignment horizontal="left" vertical="center"/>
    </xf>
    <xf numFmtId="169" fontId="19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16" fontId="19" fillId="2" borderId="0" xfId="7" applyNumberFormat="1" applyFont="1" applyFill="1" applyBorder="1" applyAlignment="1">
      <alignment horizontal="left" vertical="center"/>
    </xf>
    <xf numFmtId="16" fontId="70" fillId="2" borderId="0" xfId="7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 applyProtection="1">
      <alignment horizontal="center" vertical="center"/>
    </xf>
    <xf numFmtId="0" fontId="27" fillId="3" borderId="2" xfId="14" applyFont="1" applyFill="1" applyBorder="1" applyAlignment="1" applyProtection="1">
      <alignment horizontal="center" vertical="center"/>
    </xf>
    <xf numFmtId="167" fontId="27" fillId="3" borderId="1" xfId="14" applyNumberFormat="1" applyFont="1" applyFill="1" applyBorder="1" applyAlignment="1" applyProtection="1">
      <alignment horizontal="center" vertical="center"/>
    </xf>
    <xf numFmtId="167" fontId="27" fillId="3" borderId="1" xfId="14" quotePrefix="1" applyNumberFormat="1" applyFont="1" applyFill="1" applyBorder="1" applyAlignment="1" applyProtection="1">
      <alignment horizontal="center" vertical="center"/>
    </xf>
    <xf numFmtId="167" fontId="27" fillId="3" borderId="2" xfId="14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 applyProtection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169" fontId="19" fillId="2" borderId="16" xfId="0" applyNumberFormat="1" applyFont="1" applyFill="1" applyBorder="1" applyAlignment="1" applyProtection="1">
      <alignment horizontal="center" vertical="center"/>
    </xf>
    <xf numFmtId="166" fontId="70" fillId="2" borderId="16" xfId="0" applyNumberFormat="1" applyFont="1" applyFill="1" applyBorder="1" applyAlignment="1">
      <alignment horizontal="center" vertical="center"/>
    </xf>
    <xf numFmtId="0" fontId="19" fillId="2" borderId="16" xfId="10" applyFont="1" applyFill="1" applyBorder="1" applyAlignment="1">
      <alignment horizontal="left" vertical="center"/>
    </xf>
    <xf numFmtId="169" fontId="19" fillId="2" borderId="16" xfId="10" applyNumberFormat="1" applyFont="1" applyFill="1" applyBorder="1" applyAlignment="1">
      <alignment horizontal="left" vertical="center"/>
    </xf>
    <xf numFmtId="0" fontId="19" fillId="2" borderId="7" xfId="10" applyFont="1" applyFill="1" applyBorder="1" applyAlignment="1">
      <alignment vertical="center"/>
    </xf>
    <xf numFmtId="16" fontId="70" fillId="0" borderId="1" xfId="7" applyNumberFormat="1" applyFont="1" applyBorder="1" applyAlignment="1">
      <alignment horizontal="center" vertical="center"/>
    </xf>
    <xf numFmtId="16" fontId="70" fillId="0" borderId="7" xfId="7" applyNumberFormat="1" applyFont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167" fontId="27" fillId="3" borderId="12" xfId="14" applyNumberFormat="1" applyFont="1" applyFill="1" applyBorder="1" applyAlignment="1" applyProtection="1">
      <alignment horizontal="center" vertical="center"/>
    </xf>
    <xf numFmtId="0" fontId="19" fillId="2" borderId="0" xfId="10" applyFont="1" applyFill="1" applyBorder="1" applyAlignment="1">
      <alignment vertic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0" fontId="39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20" fontId="24" fillId="3" borderId="17" xfId="0" applyNumberFormat="1" applyFont="1" applyFill="1" applyBorder="1" applyAlignment="1">
      <alignment horizontal="center" vertical="center"/>
    </xf>
    <xf numFmtId="0" fontId="13" fillId="2" borderId="0" xfId="12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1" xfId="14" applyFont="1" applyFill="1" applyBorder="1" applyAlignment="1" applyProtection="1">
      <alignment horizontal="center" vertical="center"/>
    </xf>
    <xf numFmtId="20" fontId="24" fillId="2" borderId="1" xfId="0" applyNumberFormat="1" applyFont="1" applyFill="1" applyBorder="1" applyAlignment="1">
      <alignment horizontal="center" vertical="center"/>
    </xf>
    <xf numFmtId="167" fontId="27" fillId="2" borderId="12" xfId="14" quotePrefix="1" applyNumberFormat="1" applyFont="1" applyFill="1" applyBorder="1" applyAlignment="1" applyProtection="1">
      <alignment horizontal="center" vertical="center"/>
    </xf>
    <xf numFmtId="171" fontId="19" fillId="2" borderId="0" xfId="6" applyNumberFormat="1" applyFont="1" applyFill="1" applyBorder="1" applyAlignment="1"/>
    <xf numFmtId="171" fontId="19" fillId="0" borderId="0" xfId="6" applyNumberFormat="1" applyFont="1" applyBorder="1" applyAlignment="1"/>
    <xf numFmtId="0" fontId="38" fillId="0" borderId="0" xfId="12" applyFont="1"/>
    <xf numFmtId="175" fontId="19" fillId="2" borderId="1" xfId="10" applyNumberFormat="1" applyFont="1" applyFill="1" applyBorder="1" applyAlignment="1">
      <alignment horizontal="left" vertical="center"/>
    </xf>
    <xf numFmtId="0" fontId="73" fillId="0" borderId="18" xfId="12" applyFont="1" applyBorder="1" applyAlignment="1">
      <alignment horizontal="left" vertical="center"/>
    </xf>
    <xf numFmtId="0" fontId="19" fillId="2" borderId="18" xfId="0" applyFont="1" applyFill="1" applyBorder="1" applyAlignment="1" applyProtection="1">
      <alignment horizontal="center" vertical="center"/>
    </xf>
    <xf numFmtId="176" fontId="19" fillId="2" borderId="1" xfId="10" applyNumberFormat="1" applyFont="1" applyFill="1" applyBorder="1" applyAlignment="1">
      <alignment horizontal="left" vertical="center"/>
    </xf>
    <xf numFmtId="169" fontId="19" fillId="2" borderId="7" xfId="0" applyNumberFormat="1" applyFont="1" applyFill="1" applyBorder="1" applyAlignment="1" applyProtection="1">
      <alignment horizontal="center" vertical="center"/>
    </xf>
    <xf numFmtId="169" fontId="19" fillId="2" borderId="1" xfId="10" applyNumberFormat="1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/>
    </xf>
    <xf numFmtId="166" fontId="70" fillId="2" borderId="18" xfId="0" applyNumberFormat="1" applyFont="1" applyFill="1" applyBorder="1" applyAlignment="1">
      <alignment horizontal="center" vertical="center"/>
    </xf>
    <xf numFmtId="16" fontId="19" fillId="2" borderId="18" xfId="7" applyNumberFormat="1" applyFont="1" applyFill="1" applyBorder="1" applyAlignment="1">
      <alignment horizontal="left" vertical="center"/>
    </xf>
    <xf numFmtId="169" fontId="19" fillId="2" borderId="18" xfId="0" applyNumberFormat="1" applyFont="1" applyFill="1" applyBorder="1" applyAlignment="1" applyProtection="1">
      <alignment horizontal="center" vertical="center"/>
    </xf>
    <xf numFmtId="171" fontId="19" fillId="4" borderId="0" xfId="6" applyNumberFormat="1" applyFont="1" applyFill="1" applyBorder="1" applyAlignment="1"/>
    <xf numFmtId="176" fontId="19" fillId="0" borderId="7" xfId="10" applyNumberFormat="1" applyFont="1" applyFill="1" applyBorder="1" applyAlignment="1">
      <alignment horizontal="left" vertical="center"/>
    </xf>
    <xf numFmtId="169" fontId="19" fillId="0" borderId="7" xfId="10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/>
    </xf>
    <xf numFmtId="172" fontId="19" fillId="2" borderId="17" xfId="0" applyNumberFormat="1" applyFont="1" applyFill="1" applyBorder="1" applyAlignment="1" applyProtection="1">
      <alignment horizontal="center" vertical="center"/>
    </xf>
    <xf numFmtId="172" fontId="19" fillId="2" borderId="34" xfId="0" applyNumberFormat="1" applyFont="1" applyFill="1" applyBorder="1" applyAlignment="1" applyProtection="1">
      <alignment horizontal="center" vertical="center"/>
    </xf>
    <xf numFmtId="0" fontId="11" fillId="2" borderId="0" xfId="12" applyFont="1" applyFill="1" applyBorder="1" applyAlignment="1">
      <alignment horizontal="center" vertical="center"/>
    </xf>
    <xf numFmtId="0" fontId="19" fillId="2" borderId="0" xfId="10" applyFont="1" applyFill="1" applyBorder="1" applyAlignment="1">
      <alignment horizontal="center" vertical="center"/>
    </xf>
    <xf numFmtId="0" fontId="12" fillId="0" borderId="0" xfId="12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2" borderId="36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0" fontId="18" fillId="0" borderId="0" xfId="12" applyFont="1" applyAlignment="1">
      <alignment horizontal="center"/>
    </xf>
    <xf numFmtId="0" fontId="20" fillId="2" borderId="0" xfId="12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0" fontId="12" fillId="0" borderId="0" xfId="12" applyFont="1" applyBorder="1"/>
    <xf numFmtId="166" fontId="114" fillId="4" borderId="1" xfId="0" applyNumberFormat="1" applyFont="1" applyFill="1" applyBorder="1" applyAlignment="1">
      <alignment horizontal="center" vertical="center"/>
    </xf>
    <xf numFmtId="0" fontId="115" fillId="2" borderId="0" xfId="10" applyFont="1" applyFill="1" applyBorder="1" applyAlignment="1">
      <alignment horizontal="left" vertical="center"/>
    </xf>
    <xf numFmtId="169" fontId="115" fillId="2" borderId="0" xfId="10" applyNumberFormat="1" applyFont="1" applyFill="1" applyBorder="1" applyAlignment="1">
      <alignment horizontal="left" vertical="center"/>
    </xf>
    <xf numFmtId="0" fontId="13" fillId="0" borderId="0" xfId="12" applyFont="1" applyBorder="1"/>
    <xf numFmtId="0" fontId="52" fillId="0" borderId="0" xfId="0" applyFont="1" applyAlignment="1"/>
    <xf numFmtId="0" fontId="120" fillId="0" borderId="0" xfId="0" applyFont="1" applyAlignment="1"/>
    <xf numFmtId="0" fontId="121" fillId="0" borderId="0" xfId="0" applyFont="1" applyFill="1"/>
    <xf numFmtId="0" fontId="122" fillId="0" borderId="0" xfId="6" applyFont="1" applyFill="1" applyBorder="1" applyAlignment="1">
      <alignment horizontal="left"/>
    </xf>
    <xf numFmtId="0" fontId="123" fillId="0" borderId="0" xfId="0" applyFont="1" applyAlignment="1"/>
    <xf numFmtId="0" fontId="124" fillId="0" borderId="0" xfId="0" applyFont="1" applyFill="1" applyAlignment="1">
      <alignment horizontal="right"/>
    </xf>
    <xf numFmtId="0" fontId="125" fillId="0" borderId="0" xfId="2" applyFont="1" applyFill="1" applyAlignment="1" applyProtection="1"/>
    <xf numFmtId="171" fontId="80" fillId="0" borderId="0" xfId="6" applyNumberFormat="1" applyFont="1" applyFill="1" applyBorder="1" applyAlignment="1">
      <alignment horizontal="left"/>
    </xf>
    <xf numFmtId="0" fontId="13" fillId="4" borderId="0" xfId="12" applyFont="1" applyFill="1" applyAlignment="1">
      <alignment vertical="center"/>
    </xf>
    <xf numFmtId="0" fontId="14" fillId="4" borderId="0" xfId="12" applyFont="1" applyFill="1" applyAlignment="1">
      <alignment vertical="center"/>
    </xf>
    <xf numFmtId="0" fontId="13" fillId="4" borderId="0" xfId="12" applyFont="1" applyFill="1"/>
    <xf numFmtId="0" fontId="17" fillId="4" borderId="0" xfId="12" applyFont="1" applyFill="1" applyAlignment="1">
      <alignment horizontal="center" vertical="center"/>
    </xf>
    <xf numFmtId="0" fontId="10" fillId="4" borderId="0" xfId="12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166" fontId="70" fillId="4" borderId="2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right"/>
    </xf>
    <xf numFmtId="14" fontId="19" fillId="0" borderId="0" xfId="6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4" fillId="0" borderId="0" xfId="12" applyFont="1"/>
    <xf numFmtId="0" fontId="66" fillId="0" borderId="0" xfId="0" applyFont="1" applyAlignment="1"/>
    <xf numFmtId="0" fontId="110" fillId="0" borderId="0" xfId="2" applyFont="1" applyAlignment="1" applyProtection="1">
      <alignment horizontal="center" vertical="center"/>
    </xf>
    <xf numFmtId="0" fontId="110" fillId="0" borderId="0" xfId="2" applyFont="1" applyFill="1" applyAlignment="1" applyProtection="1">
      <alignment horizontal="center" vertical="center"/>
    </xf>
    <xf numFmtId="0" fontId="42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39" fillId="0" borderId="0" xfId="2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6" applyFont="1" applyFill="1" applyBorder="1" applyAlignment="1">
      <alignment horizontal="left" vertical="center"/>
    </xf>
    <xf numFmtId="0" fontId="94" fillId="0" borderId="0" xfId="6" applyFont="1" applyFill="1" applyBorder="1" applyAlignment="1">
      <alignment horizontal="center" vertical="center"/>
    </xf>
    <xf numFmtId="0" fontId="118" fillId="0" borderId="0" xfId="2" applyFont="1" applyFill="1" applyAlignment="1" applyProtection="1">
      <alignment horizontal="right" vertical="center"/>
    </xf>
    <xf numFmtId="0" fontId="119" fillId="0" borderId="0" xfId="2" applyFont="1" applyFill="1" applyAlignment="1" applyProtection="1">
      <alignment vertical="center"/>
    </xf>
    <xf numFmtId="0" fontId="13" fillId="0" borderId="0" xfId="12" applyFont="1" applyFill="1" applyAlignment="1">
      <alignment horizontal="left" vertical="center"/>
    </xf>
    <xf numFmtId="0" fontId="14" fillId="0" borderId="0" xfId="12" applyFont="1" applyAlignment="1">
      <alignment horizontal="left" vertical="center"/>
    </xf>
    <xf numFmtId="0" fontId="128" fillId="6" borderId="1" xfId="0" applyFont="1" applyFill="1" applyBorder="1" applyAlignment="1">
      <alignment horizontal="center" vertical="center"/>
    </xf>
    <xf numFmtId="20" fontId="128" fillId="6" borderId="1" xfId="0" applyNumberFormat="1" applyFont="1" applyFill="1" applyBorder="1" applyAlignment="1">
      <alignment horizontal="center" vertical="center"/>
    </xf>
    <xf numFmtId="0" fontId="129" fillId="0" borderId="1" xfId="0" applyFont="1" applyBorder="1" applyAlignment="1">
      <alignment vertical="center"/>
    </xf>
    <xf numFmtId="0" fontId="129" fillId="0" borderId="1" xfId="0" applyFont="1" applyBorder="1" applyAlignment="1">
      <alignment horizontal="center" vertical="center"/>
    </xf>
    <xf numFmtId="16" fontId="130" fillId="0" borderId="38" xfId="7" applyNumberFormat="1" applyFont="1" applyBorder="1" applyAlignment="1">
      <alignment horizontal="left"/>
    </xf>
    <xf numFmtId="49" fontId="130" fillId="0" borderId="38" xfId="7" applyNumberFormat="1" applyFont="1" applyBorder="1" applyAlignment="1">
      <alignment horizontal="center"/>
    </xf>
    <xf numFmtId="0" fontId="131" fillId="0" borderId="0" xfId="0" applyFont="1"/>
    <xf numFmtId="0" fontId="11" fillId="0" borderId="1" xfId="0" applyFont="1" applyFill="1" applyBorder="1" applyAlignment="1">
      <alignment horizontal="center" vertical="center"/>
    </xf>
    <xf numFmtId="49" fontId="130" fillId="0" borderId="38" xfId="7" quotePrefix="1" applyNumberFormat="1" applyFont="1" applyBorder="1" applyAlignment="1">
      <alignment horizontal="center"/>
    </xf>
    <xf numFmtId="0" fontId="70" fillId="2" borderId="0" xfId="10" applyFont="1" applyFill="1" applyBorder="1" applyAlignment="1">
      <alignment horizontal="left" vertical="center"/>
    </xf>
    <xf numFmtId="169" fontId="70" fillId="2" borderId="0" xfId="10" applyNumberFormat="1" applyFont="1" applyFill="1" applyBorder="1" applyAlignment="1">
      <alignment horizontal="left" vertical="center"/>
    </xf>
    <xf numFmtId="173" fontId="24" fillId="7" borderId="1" xfId="0" applyNumberFormat="1" applyFont="1" applyFill="1" applyBorder="1" applyAlignment="1" applyProtection="1">
      <alignment horizontal="center"/>
    </xf>
    <xf numFmtId="167" fontId="24" fillId="7" borderId="39" xfId="0" applyNumberFormat="1" applyFont="1" applyFill="1" applyBorder="1" applyAlignment="1" applyProtection="1">
      <alignment horizontal="center"/>
    </xf>
    <xf numFmtId="0" fontId="132" fillId="2" borderId="0" xfId="9" applyFont="1" applyFill="1" applyBorder="1" applyAlignment="1">
      <alignment vertical="center"/>
    </xf>
    <xf numFmtId="171" fontId="19" fillId="0" borderId="0" xfId="6" applyNumberFormat="1" applyFont="1" applyBorder="1" applyAlignment="1">
      <alignment horizontal="right"/>
    </xf>
    <xf numFmtId="166" fontId="70" fillId="2" borderId="12" xfId="0" applyNumberFormat="1" applyFont="1" applyFill="1" applyBorder="1" applyAlignment="1">
      <alignment horizontal="center" vertical="center"/>
    </xf>
    <xf numFmtId="164" fontId="110" fillId="0" borderId="0" xfId="2" applyNumberFormat="1" applyFont="1" applyFill="1" applyAlignment="1" applyProtection="1">
      <alignment horizontal="left"/>
    </xf>
    <xf numFmtId="164" fontId="110" fillId="2" borderId="0" xfId="2" applyNumberFormat="1" applyFont="1" applyFill="1" applyAlignment="1" applyProtection="1">
      <alignment horizontal="left"/>
    </xf>
    <xf numFmtId="2" fontId="32" fillId="0" borderId="0" xfId="0" applyNumberFormat="1" applyFont="1" applyFill="1" applyBorder="1" applyAlignment="1">
      <alignment horizontal="center"/>
    </xf>
    <xf numFmtId="164" fontId="78" fillId="2" borderId="0" xfId="2" applyNumberFormat="1" applyFont="1" applyFill="1" applyAlignment="1" applyProtection="1">
      <alignment horizontal="left" vertical="center"/>
    </xf>
    <xf numFmtId="0" fontId="13" fillId="2" borderId="0" xfId="12" applyFont="1" applyFill="1" applyAlignment="1">
      <alignment horizontal="left" vertical="center"/>
    </xf>
    <xf numFmtId="0" fontId="117" fillId="0" borderId="0" xfId="12" applyFont="1" applyBorder="1" applyAlignment="1">
      <alignment vertical="center"/>
    </xf>
    <xf numFmtId="166" fontId="116" fillId="2" borderId="0" xfId="0" applyNumberFormat="1" applyFont="1" applyFill="1" applyBorder="1" applyAlignment="1">
      <alignment horizontal="center" vertical="center"/>
    </xf>
    <xf numFmtId="0" fontId="114" fillId="0" borderId="0" xfId="12" applyFont="1" applyBorder="1" applyAlignment="1">
      <alignment vertical="center"/>
    </xf>
    <xf numFmtId="0" fontId="18" fillId="0" borderId="0" xfId="12" applyFont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13" fillId="0" borderId="0" xfId="12" applyFont="1" applyBorder="1" applyAlignment="1">
      <alignment vertical="center"/>
    </xf>
    <xf numFmtId="0" fontId="34" fillId="2" borderId="0" xfId="12" applyFont="1" applyFill="1" applyAlignment="1">
      <alignment vertical="center"/>
    </xf>
    <xf numFmtId="0" fontId="12" fillId="2" borderId="0" xfId="12" applyFont="1" applyFill="1" applyAlignment="1">
      <alignment vertical="center"/>
    </xf>
    <xf numFmtId="0" fontId="133" fillId="8" borderId="0" xfId="4" applyFont="1" applyFill="1" applyAlignment="1">
      <alignment horizontal="center" vertical="center"/>
    </xf>
    <xf numFmtId="0" fontId="133" fillId="8" borderId="0" xfId="4" applyFont="1" applyFill="1" applyAlignment="1">
      <alignment vertical="center"/>
    </xf>
    <xf numFmtId="0" fontId="13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vertical="center"/>
    </xf>
    <xf numFmtId="0" fontId="13" fillId="2" borderId="0" xfId="12" applyFont="1" applyFill="1" applyAlignment="1">
      <alignment horizontal="center" vertical="center"/>
    </xf>
    <xf numFmtId="0" fontId="135" fillId="5" borderId="0" xfId="12" applyFont="1" applyFill="1" applyAlignment="1">
      <alignment vertical="center"/>
    </xf>
    <xf numFmtId="166" fontId="70" fillId="0" borderId="7" xfId="0" applyNumberFormat="1" applyFont="1" applyFill="1" applyBorder="1" applyAlignment="1">
      <alignment horizontal="center" vertical="center"/>
    </xf>
    <xf numFmtId="166" fontId="70" fillId="2" borderId="40" xfId="0" applyNumberFormat="1" applyFont="1" applyFill="1" applyBorder="1" applyAlignment="1">
      <alignment horizontal="center" vertical="center"/>
    </xf>
    <xf numFmtId="0" fontId="69" fillId="2" borderId="0" xfId="12" applyFont="1" applyFill="1" applyBorder="1" applyAlignment="1">
      <alignment horizontal="center" vertical="center"/>
    </xf>
    <xf numFmtId="0" fontId="138" fillId="0" borderId="0" xfId="0" applyFont="1" applyFill="1" applyBorder="1" applyAlignment="1" applyProtection="1">
      <alignment horizontal="center" vertical="center" wrapText="1"/>
      <protection locked="0" hidden="1"/>
    </xf>
    <xf numFmtId="0" fontId="19" fillId="4" borderId="0" xfId="0" applyFont="1" applyFill="1" applyBorder="1" applyAlignment="1" applyProtection="1">
      <alignment horizontal="left" vertical="center"/>
    </xf>
    <xf numFmtId="169" fontId="19" fillId="4" borderId="0" xfId="0" applyNumberFormat="1" applyFont="1" applyFill="1" applyBorder="1" applyAlignment="1" applyProtection="1">
      <alignment horizontal="center" vertical="center"/>
    </xf>
    <xf numFmtId="166" fontId="70" fillId="4" borderId="0" xfId="0" applyNumberFormat="1" applyFont="1" applyFill="1" applyBorder="1" applyAlignment="1">
      <alignment horizontal="center" vertical="center"/>
    </xf>
    <xf numFmtId="0" fontId="19" fillId="4" borderId="0" xfId="10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left" vertical="center"/>
    </xf>
    <xf numFmtId="166" fontId="70" fillId="4" borderId="1" xfId="0" applyNumberFormat="1" applyFont="1" applyFill="1" applyBorder="1" applyAlignment="1">
      <alignment horizontal="center" vertical="center"/>
    </xf>
    <xf numFmtId="0" fontId="139" fillId="0" borderId="0" xfId="12" applyFont="1" applyFill="1" applyAlignment="1">
      <alignment vertical="center"/>
    </xf>
    <xf numFmtId="173" fontId="19" fillId="0" borderId="0" xfId="0" applyNumberFormat="1" applyFont="1" applyFill="1" applyBorder="1" applyAlignment="1" applyProtection="1">
      <alignment horizontal="left" vertical="center"/>
    </xf>
    <xf numFmtId="174" fontId="19" fillId="0" borderId="0" xfId="0" applyNumberFormat="1" applyFont="1" applyFill="1" applyBorder="1" applyAlignment="1" applyProtection="1">
      <alignment horizontal="center" vertical="center"/>
    </xf>
    <xf numFmtId="0" fontId="140" fillId="0" borderId="8" xfId="0" applyFont="1" applyFill="1" applyBorder="1" applyAlignment="1" applyProtection="1">
      <alignment horizontal="center" vertic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vertical="center"/>
    </xf>
    <xf numFmtId="166" fontId="70" fillId="0" borderId="40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66" fontId="70" fillId="0" borderId="12" xfId="0" applyNumberFormat="1" applyFont="1" applyFill="1" applyBorder="1" applyAlignment="1">
      <alignment horizontal="center" vertical="center"/>
    </xf>
    <xf numFmtId="0" fontId="142" fillId="0" borderId="40" xfId="0" applyFont="1" applyBorder="1" applyAlignment="1" applyProtection="1">
      <alignment horizontal="center"/>
      <protection locked="0"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9" fontId="19" fillId="2" borderId="40" xfId="10" applyNumberFormat="1" applyFont="1" applyFill="1" applyBorder="1" applyAlignment="1">
      <alignment horizontal="center" vertical="center"/>
    </xf>
    <xf numFmtId="0" fontId="17" fillId="2" borderId="0" xfId="12" applyFont="1" applyFill="1"/>
    <xf numFmtId="166" fontId="143" fillId="2" borderId="0" xfId="0" applyNumberFormat="1" applyFont="1" applyFill="1" applyBorder="1" applyAlignment="1">
      <alignment horizontal="center" vertical="center"/>
    </xf>
    <xf numFmtId="0" fontId="65" fillId="5" borderId="0" xfId="12" applyFont="1" applyFill="1" applyBorder="1" applyAlignment="1">
      <alignment horizontal="left" vertical="center"/>
    </xf>
    <xf numFmtId="0" fontId="65" fillId="5" borderId="0" xfId="0" applyFont="1" applyFill="1" applyBorder="1" applyAlignment="1" applyProtection="1">
      <alignment horizontal="center" vertical="center"/>
    </xf>
    <xf numFmtId="166" fontId="143" fillId="5" borderId="0" xfId="0" applyNumberFormat="1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 applyProtection="1">
      <alignment horizontal="center" vertical="center"/>
    </xf>
    <xf numFmtId="175" fontId="19" fillId="2" borderId="40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4" borderId="40" xfId="0" applyNumberFormat="1" applyFont="1" applyFill="1" applyBorder="1" applyAlignment="1">
      <alignment horizontal="center" vertical="center"/>
    </xf>
    <xf numFmtId="166" fontId="114" fillId="2" borderId="4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40" fillId="0" borderId="0" xfId="0" applyFont="1" applyFill="1" applyBorder="1" applyAlignment="1" applyProtection="1">
      <alignment horizontal="center" vertical="center"/>
    </xf>
    <xf numFmtId="175" fontId="19" fillId="2" borderId="0" xfId="10" applyNumberFormat="1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center" vertical="center"/>
    </xf>
    <xf numFmtId="169" fontId="19" fillId="0" borderId="40" xfId="10" applyNumberFormat="1" applyFont="1" applyFill="1" applyBorder="1" applyAlignment="1">
      <alignment horizontal="center" vertical="center"/>
    </xf>
    <xf numFmtId="0" fontId="141" fillId="2" borderId="0" xfId="12" applyFont="1" applyFill="1"/>
    <xf numFmtId="169" fontId="19" fillId="4" borderId="40" xfId="0" applyNumberFormat="1" applyFont="1" applyFill="1" applyBorder="1" applyAlignment="1" applyProtection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27" fillId="3" borderId="17" xfId="14" applyFont="1" applyFill="1" applyBorder="1" applyAlignment="1" applyProtection="1">
      <alignment horizontal="center" vertical="center"/>
    </xf>
    <xf numFmtId="167" fontId="27" fillId="3" borderId="17" xfId="14" applyNumberFormat="1" applyFont="1" applyFill="1" applyBorder="1" applyAlignment="1" applyProtection="1">
      <alignment horizontal="center" vertical="center"/>
    </xf>
    <xf numFmtId="0" fontId="23" fillId="4" borderId="0" xfId="12" applyFont="1" applyFill="1" applyBorder="1" applyAlignment="1">
      <alignment horizontal="left" vertical="center"/>
    </xf>
    <xf numFmtId="0" fontId="23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4" borderId="0" xfId="12" applyFont="1" applyFill="1" applyBorder="1" applyAlignment="1">
      <alignment horizontal="left" vertical="center"/>
    </xf>
    <xf numFmtId="0" fontId="16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4" fontId="78" fillId="4" borderId="0" xfId="2" applyNumberFormat="1" applyFont="1" applyFill="1" applyAlignment="1" applyProtection="1">
      <alignment horizontal="left"/>
    </xf>
    <xf numFmtId="0" fontId="11" fillId="4" borderId="0" xfId="12" applyFont="1" applyFill="1" applyBorder="1" applyAlignment="1">
      <alignment horizontal="left" vertical="center"/>
    </xf>
    <xf numFmtId="0" fontId="11" fillId="4" borderId="0" xfId="12" applyFont="1" applyFill="1" applyBorder="1" applyAlignment="1">
      <alignment horizontal="center" vertical="center"/>
    </xf>
    <xf numFmtId="0" fontId="19" fillId="4" borderId="0" xfId="6" applyFont="1" applyFill="1" applyBorder="1" applyAlignment="1">
      <alignment horizontal="right"/>
    </xf>
    <xf numFmtId="171" fontId="19" fillId="4" borderId="0" xfId="6" applyNumberFormat="1" applyFont="1" applyFill="1" applyBorder="1" applyAlignment="1">
      <alignment horizontal="right"/>
    </xf>
    <xf numFmtId="0" fontId="52" fillId="4" borderId="0" xfId="0" applyFont="1" applyFill="1" applyAlignment="1">
      <alignment horizontal="left"/>
    </xf>
    <xf numFmtId="0" fontId="14" fillId="4" borderId="0" xfId="12" applyFont="1" applyFill="1"/>
    <xf numFmtId="0" fontId="13" fillId="4" borderId="0" xfId="12" applyFont="1" applyFill="1" applyAlignment="1">
      <alignment horizontal="left"/>
    </xf>
    <xf numFmtId="0" fontId="84" fillId="4" borderId="3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/>
    </xf>
    <xf numFmtId="0" fontId="67" fillId="4" borderId="29" xfId="0" applyFont="1" applyFill="1" applyBorder="1" applyAlignment="1">
      <alignment horizontal="center" vertical="center"/>
    </xf>
    <xf numFmtId="0" fontId="84" fillId="4" borderId="33" xfId="0" applyFont="1" applyFill="1" applyBorder="1" applyAlignment="1">
      <alignment horizontal="center" vertical="center"/>
    </xf>
    <xf numFmtId="0" fontId="84" fillId="4" borderId="2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84" fillId="4" borderId="24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84" fillId="4" borderId="3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7" fillId="4" borderId="40" xfId="14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84" fillId="4" borderId="3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20" fontId="24" fillId="4" borderId="40" xfId="0" quotePrefix="1" applyNumberFormat="1" applyFont="1" applyFill="1" applyBorder="1" applyAlignment="1">
      <alignment horizontal="center" vertical="center"/>
    </xf>
    <xf numFmtId="167" fontId="27" fillId="4" borderId="12" xfId="14" quotePrefix="1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20" fontId="14" fillId="4" borderId="40" xfId="0" applyNumberFormat="1" applyFont="1" applyFill="1" applyBorder="1" applyAlignment="1">
      <alignment horizontal="center" vertical="center"/>
    </xf>
    <xf numFmtId="16" fontId="19" fillId="4" borderId="8" xfId="7" applyNumberFormat="1" applyFont="1" applyFill="1" applyBorder="1" applyAlignment="1">
      <alignment horizontal="left" vertical="center"/>
    </xf>
    <xf numFmtId="16" fontId="70" fillId="4" borderId="40" xfId="7" applyNumberFormat="1" applyFont="1" applyFill="1" applyBorder="1" applyAlignment="1">
      <alignment horizontal="center" vertical="center"/>
    </xf>
    <xf numFmtId="166" fontId="13" fillId="4" borderId="40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left" vertical="center"/>
    </xf>
    <xf numFmtId="166" fontId="70" fillId="4" borderId="13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vertical="center"/>
    </xf>
    <xf numFmtId="16" fontId="19" fillId="4" borderId="11" xfId="7" applyNumberFormat="1" applyFont="1" applyFill="1" applyBorder="1" applyAlignment="1">
      <alignment horizontal="left" vertical="center"/>
    </xf>
    <xf numFmtId="16" fontId="70" fillId="4" borderId="7" xfId="7" applyNumberFormat="1" applyFont="1" applyFill="1" applyBorder="1" applyAlignment="1">
      <alignment horizontal="center" vertical="center"/>
    </xf>
    <xf numFmtId="166" fontId="70" fillId="4" borderId="7" xfId="0" applyNumberFormat="1" applyFont="1" applyFill="1" applyBorder="1" applyAlignment="1">
      <alignment horizontal="center" vertical="center"/>
    </xf>
    <xf numFmtId="166" fontId="13" fillId="4" borderId="7" xfId="0" applyNumberFormat="1" applyFont="1" applyFill="1" applyBorder="1" applyAlignment="1">
      <alignment horizontal="center" vertical="center"/>
    </xf>
    <xf numFmtId="0" fontId="19" fillId="4" borderId="7" xfId="10" applyFont="1" applyFill="1" applyBorder="1" applyAlignment="1">
      <alignment vertical="center"/>
    </xf>
    <xf numFmtId="166" fontId="70" fillId="4" borderId="10" xfId="0" applyNumberFormat="1" applyFont="1" applyFill="1" applyBorder="1" applyAlignment="1">
      <alignment horizontal="center" vertical="center"/>
    </xf>
    <xf numFmtId="0" fontId="34" fillId="4" borderId="0" xfId="12" applyFont="1" applyFill="1"/>
    <xf numFmtId="0" fontId="12" fillId="4" borderId="0" xfId="12" applyFont="1" applyFill="1" applyAlignment="1">
      <alignment horizontal="left"/>
    </xf>
    <xf numFmtId="0" fontId="12" fillId="4" borderId="0" xfId="12" applyFont="1" applyFill="1"/>
    <xf numFmtId="0" fontId="12" fillId="4" borderId="0" xfId="12" applyFont="1" applyFill="1" applyAlignment="1">
      <alignment horizontal="center"/>
    </xf>
    <xf numFmtId="0" fontId="79" fillId="4" borderId="33" xfId="0" applyFont="1" applyFill="1" applyBorder="1" applyAlignment="1">
      <alignment horizontal="center" vertical="center"/>
    </xf>
    <xf numFmtId="0" fontId="79" fillId="4" borderId="29" xfId="0" applyFont="1" applyFill="1" applyBorder="1" applyAlignment="1">
      <alignment horizontal="center" vertical="center"/>
    </xf>
    <xf numFmtId="0" fontId="85" fillId="4" borderId="33" xfId="0" applyFont="1" applyFill="1" applyBorder="1" applyAlignment="1">
      <alignment horizontal="center" vertical="center"/>
    </xf>
    <xf numFmtId="0" fontId="85" fillId="4" borderId="29" xfId="0" applyFont="1" applyFill="1" applyBorder="1" applyAlignment="1">
      <alignment horizontal="center" vertical="center"/>
    </xf>
    <xf numFmtId="0" fontId="67" fillId="4" borderId="27" xfId="0" applyFont="1" applyFill="1" applyBorder="1" applyAlignment="1">
      <alignment horizontal="center" vertical="center" wrapText="1"/>
    </xf>
    <xf numFmtId="0" fontId="67" fillId="4" borderId="37" xfId="0" applyFont="1" applyFill="1" applyBorder="1" applyAlignment="1">
      <alignment horizontal="right" vertical="center"/>
    </xf>
    <xf numFmtId="0" fontId="67" fillId="4" borderId="35" xfId="0" applyFont="1" applyFill="1" applyBorder="1" applyAlignment="1">
      <alignment horizontal="right" vertical="center"/>
    </xf>
    <xf numFmtId="0" fontId="67" fillId="4" borderId="28" xfId="0" applyFont="1" applyFill="1" applyBorder="1" applyAlignment="1">
      <alignment horizontal="center" vertical="center" wrapText="1"/>
    </xf>
    <xf numFmtId="167" fontId="27" fillId="4" borderId="12" xfId="14" applyNumberFormat="1" applyFont="1" applyFill="1" applyBorder="1" applyAlignment="1" applyProtection="1">
      <alignment horizontal="center" vertical="center"/>
    </xf>
    <xf numFmtId="0" fontId="67" fillId="4" borderId="1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 applyProtection="1">
      <alignment horizontal="left" vertical="center"/>
    </xf>
    <xf numFmtId="176" fontId="19" fillId="4" borderId="40" xfId="10" applyNumberFormat="1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 applyProtection="1">
      <alignment horizontal="left" vertical="center"/>
    </xf>
    <xf numFmtId="172" fontId="19" fillId="4" borderId="34" xfId="0" applyNumberFormat="1" applyFont="1" applyFill="1" applyBorder="1" applyAlignment="1" applyProtection="1">
      <alignment horizontal="center" vertical="center"/>
    </xf>
    <xf numFmtId="176" fontId="19" fillId="4" borderId="7" xfId="10" applyNumberFormat="1" applyFont="1" applyFill="1" applyBorder="1" applyAlignment="1">
      <alignment horizontal="left" vertical="center"/>
    </xf>
    <xf numFmtId="169" fontId="19" fillId="4" borderId="7" xfId="1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10" applyFont="1" applyFill="1" applyBorder="1" applyAlignment="1">
      <alignment vertical="center"/>
    </xf>
    <xf numFmtId="0" fontId="22" fillId="4" borderId="0" xfId="12" applyFont="1" applyFill="1" applyAlignment="1">
      <alignment horizontal="left" vertical="center"/>
    </xf>
    <xf numFmtId="165" fontId="22" fillId="4" borderId="0" xfId="0" applyNumberFormat="1" applyFont="1" applyFill="1" applyBorder="1" applyAlignment="1">
      <alignment horizontal="left"/>
    </xf>
    <xf numFmtId="166" fontId="3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166" fontId="35" fillId="4" borderId="0" xfId="0" applyNumberFormat="1" applyFont="1" applyFill="1" applyBorder="1" applyAlignment="1">
      <alignment horizontal="center"/>
    </xf>
    <xf numFmtId="0" fontId="18" fillId="4" borderId="0" xfId="12" applyFont="1" applyFill="1"/>
    <xf numFmtId="0" fontId="44" fillId="4" borderId="0" xfId="9" applyFont="1" applyFill="1" applyBorder="1" applyAlignment="1">
      <alignment vertical="center"/>
    </xf>
    <xf numFmtId="176" fontId="19" fillId="4" borderId="0" xfId="10" applyNumberFormat="1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center" vertical="center"/>
    </xf>
    <xf numFmtId="43" fontId="7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0" fontId="39" fillId="4" borderId="0" xfId="12" applyFont="1" applyFill="1" applyAlignment="1">
      <alignment vertical="center"/>
    </xf>
    <xf numFmtId="0" fontId="20" fillId="4" borderId="0" xfId="12" applyFont="1" applyFill="1" applyAlignment="1">
      <alignment horizontal="left" vertical="center"/>
    </xf>
    <xf numFmtId="0" fontId="20" fillId="4" borderId="0" xfId="12" applyFont="1" applyFill="1" applyAlignment="1">
      <alignment vertical="center"/>
    </xf>
    <xf numFmtId="0" fontId="13" fillId="4" borderId="0" xfId="11" applyFont="1" applyFill="1" applyAlignment="1">
      <alignment vertical="center"/>
    </xf>
    <xf numFmtId="0" fontId="13" fillId="4" borderId="0" xfId="11" applyFont="1" applyFill="1" applyAlignment="1">
      <alignment horizontal="center" vertical="center"/>
    </xf>
    <xf numFmtId="0" fontId="31" fillId="4" borderId="0" xfId="12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13" fillId="4" borderId="0" xfId="6" applyFont="1" applyFill="1" applyAlignment="1">
      <alignment horizontal="center"/>
    </xf>
    <xf numFmtId="16" fontId="11" fillId="4" borderId="0" xfId="12" applyNumberFormat="1" applyFont="1" applyFill="1" applyBorder="1" applyAlignment="1">
      <alignment horizontal="center" vertical="center"/>
    </xf>
    <xf numFmtId="0" fontId="65" fillId="4" borderId="0" xfId="6" applyFont="1" applyFill="1" applyAlignment="1">
      <alignment vertical="center"/>
    </xf>
    <xf numFmtId="0" fontId="19" fillId="4" borderId="0" xfId="6" applyFont="1" applyFill="1" applyAlignment="1">
      <alignment horizontal="left" vertical="center"/>
    </xf>
    <xf numFmtId="0" fontId="13" fillId="4" borderId="0" xfId="6" applyFont="1" applyFill="1"/>
    <xf numFmtId="0" fontId="22" fillId="4" borderId="0" xfId="6" applyFont="1" applyFill="1" applyAlignment="1">
      <alignment vertical="center"/>
    </xf>
    <xf numFmtId="16" fontId="27" fillId="4" borderId="0" xfId="12" quotePrefix="1" applyNumberFormat="1" applyFont="1" applyFill="1" applyBorder="1" applyAlignment="1">
      <alignment horizontal="center" vertical="center"/>
    </xf>
    <xf numFmtId="0" fontId="22" fillId="4" borderId="0" xfId="6" applyFont="1" applyFill="1" applyAlignment="1">
      <alignment horizontal="left" vertical="center"/>
    </xf>
    <xf numFmtId="0" fontId="13" fillId="4" borderId="0" xfId="12" applyFont="1" applyFill="1" applyAlignment="1">
      <alignment horizontal="center"/>
    </xf>
    <xf numFmtId="166" fontId="19" fillId="4" borderId="40" xfId="0" applyNumberFormat="1" applyFont="1" applyFill="1" applyBorder="1" applyAlignment="1">
      <alignment horizontal="center" vertical="center"/>
    </xf>
    <xf numFmtId="0" fontId="14" fillId="4" borderId="0" xfId="12" applyFont="1" applyFill="1" applyAlignment="1">
      <alignment horizontal="left"/>
    </xf>
    <xf numFmtId="0" fontId="27" fillId="30" borderId="40" xfId="0" applyFont="1" applyFill="1" applyBorder="1" applyAlignment="1">
      <alignment horizontal="center" vertical="center"/>
    </xf>
    <xf numFmtId="0" fontId="11" fillId="30" borderId="40" xfId="0" applyFont="1" applyFill="1" applyBorder="1" applyAlignment="1">
      <alignment horizontal="center" vertical="center"/>
    </xf>
    <xf numFmtId="0" fontId="27" fillId="30" borderId="40" xfId="14" applyFont="1" applyFill="1" applyBorder="1" applyAlignment="1" applyProtection="1">
      <alignment horizontal="center" vertical="center"/>
    </xf>
    <xf numFmtId="0" fontId="24" fillId="30" borderId="40" xfId="0" applyFont="1" applyFill="1" applyBorder="1" applyAlignment="1">
      <alignment horizontal="center" vertical="center"/>
    </xf>
    <xf numFmtId="0" fontId="11" fillId="30" borderId="57" xfId="0" applyFont="1" applyFill="1" applyBorder="1" applyAlignment="1">
      <alignment horizontal="center" vertical="center"/>
    </xf>
    <xf numFmtId="0" fontId="27" fillId="30" borderId="39" xfId="14" applyFont="1" applyFill="1" applyBorder="1" applyAlignment="1" applyProtection="1">
      <alignment horizontal="center" vertical="center"/>
    </xf>
    <xf numFmtId="0" fontId="24" fillId="30" borderId="39" xfId="0" applyFont="1" applyFill="1" applyBorder="1" applyAlignment="1">
      <alignment horizontal="center" vertical="center"/>
    </xf>
    <xf numFmtId="0" fontId="14" fillId="30" borderId="39" xfId="0" applyFont="1" applyFill="1" applyBorder="1" applyAlignment="1">
      <alignment horizontal="center" vertical="center"/>
    </xf>
    <xf numFmtId="0" fontId="14" fillId="3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 applyProtection="1">
      <alignment horizontal="left" vertical="center"/>
    </xf>
    <xf numFmtId="169" fontId="19" fillId="0" borderId="39" xfId="0" applyNumberFormat="1" applyFont="1" applyFill="1" applyBorder="1" applyAlignment="1" applyProtection="1">
      <alignment horizontal="center" vertical="center"/>
    </xf>
    <xf numFmtId="166" fontId="70" fillId="4" borderId="39" xfId="0" applyNumberFormat="1" applyFont="1" applyFill="1" applyBorder="1" applyAlignment="1">
      <alignment horizontal="center" vertical="center"/>
    </xf>
    <xf numFmtId="176" fontId="19" fillId="4" borderId="39" xfId="10" applyNumberFormat="1" applyFont="1" applyFill="1" applyBorder="1" applyAlignment="1">
      <alignment horizontal="left" vertical="center"/>
    </xf>
    <xf numFmtId="169" fontId="19" fillId="4" borderId="39" xfId="10" applyNumberFormat="1" applyFont="1" applyFill="1" applyBorder="1" applyAlignment="1">
      <alignment horizontal="center" vertical="center"/>
    </xf>
    <xf numFmtId="0" fontId="27" fillId="30" borderId="2" xfId="0" applyFont="1" applyFill="1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/>
    </xf>
    <xf numFmtId="0" fontId="27" fillId="5" borderId="1" xfId="14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7" fontId="27" fillId="5" borderId="1" xfId="14" applyNumberFormat="1" applyFont="1" applyFill="1" applyBorder="1" applyAlignment="1" applyProtection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67" fillId="3" borderId="40" xfId="0" applyFont="1" applyFill="1" applyBorder="1" applyAlignment="1">
      <alignment horizontal="left" vertical="center"/>
    </xf>
    <xf numFmtId="0" fontId="79" fillId="3" borderId="40" xfId="0" applyFont="1" applyFill="1" applyBorder="1" applyAlignment="1">
      <alignment horizontal="center" vertical="center"/>
    </xf>
    <xf numFmtId="0" fontId="79" fillId="3" borderId="33" xfId="0" applyFont="1" applyFill="1" applyBorder="1" applyAlignment="1">
      <alignment horizontal="right" vertical="center"/>
    </xf>
    <xf numFmtId="0" fontId="79" fillId="3" borderId="29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169" fontId="19" fillId="0" borderId="40" xfId="0" applyNumberFormat="1" applyFont="1" applyBorder="1" applyAlignment="1">
      <alignment horizontal="center" vertical="center"/>
    </xf>
    <xf numFmtId="166" fontId="70" fillId="0" borderId="40" xfId="0" applyNumberFormat="1" applyFont="1" applyBorder="1" applyAlignment="1">
      <alignment horizontal="center" vertical="center"/>
    </xf>
    <xf numFmtId="173" fontId="19" fillId="0" borderId="8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40" fillId="0" borderId="8" xfId="0" applyFont="1" applyBorder="1" applyAlignment="1">
      <alignment horizontal="center" vertical="center"/>
    </xf>
    <xf numFmtId="177" fontId="19" fillId="0" borderId="40" xfId="0" applyNumberFormat="1" applyFont="1" applyBorder="1" applyAlignment="1">
      <alignment horizontal="center" vertical="center"/>
    </xf>
    <xf numFmtId="0" fontId="13" fillId="0" borderId="0" xfId="12" applyAlignment="1">
      <alignment vertical="center"/>
    </xf>
    <xf numFmtId="0" fontId="115" fillId="0" borderId="0" xfId="10" applyFont="1" applyFill="1" applyBorder="1" applyAlignment="1">
      <alignment horizontal="left" vertical="center"/>
    </xf>
    <xf numFmtId="169" fontId="115" fillId="0" borderId="0" xfId="10" applyNumberFormat="1" applyFont="1" applyFill="1" applyBorder="1" applyAlignment="1">
      <alignment horizontal="center" vertical="center"/>
    </xf>
    <xf numFmtId="166" fontId="114" fillId="0" borderId="0" xfId="0" applyNumberFormat="1" applyFont="1" applyFill="1" applyBorder="1" applyAlignment="1">
      <alignment horizontal="center" vertical="center"/>
    </xf>
    <xf numFmtId="0" fontId="115" fillId="0" borderId="7" xfId="10" applyFont="1" applyBorder="1" applyAlignment="1">
      <alignment horizontal="left" vertical="center"/>
    </xf>
    <xf numFmtId="169" fontId="115" fillId="0" borderId="7" xfId="10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left" vertical="center"/>
    </xf>
    <xf numFmtId="169" fontId="19" fillId="0" borderId="7" xfId="10" applyNumberFormat="1" applyFont="1" applyBorder="1" applyAlignment="1">
      <alignment horizontal="center" vertical="center"/>
    </xf>
    <xf numFmtId="166" fontId="114" fillId="0" borderId="7" xfId="0" applyNumberFormat="1" applyFont="1" applyFill="1" applyBorder="1" applyAlignment="1">
      <alignment horizontal="center" vertical="center"/>
    </xf>
    <xf numFmtId="169" fontId="19" fillId="0" borderId="7" xfId="10" applyNumberFormat="1" applyFont="1" applyBorder="1" applyAlignment="1">
      <alignment horizontal="center" wrapText="1"/>
    </xf>
    <xf numFmtId="16" fontId="130" fillId="0" borderId="38" xfId="7" applyNumberFormat="1" applyFont="1" applyFill="1" applyBorder="1" applyAlignment="1">
      <alignment horizontal="left"/>
    </xf>
    <xf numFmtId="172" fontId="130" fillId="0" borderId="38" xfId="7" applyNumberFormat="1" applyFont="1" applyFill="1" applyBorder="1" applyAlignment="1">
      <alignment horizontal="center"/>
    </xf>
    <xf numFmtId="16" fontId="130" fillId="0" borderId="38" xfId="7" applyNumberFormat="1" applyFont="1" applyFill="1" applyBorder="1" applyAlignment="1">
      <alignment horizontal="center"/>
    </xf>
    <xf numFmtId="0" fontId="140" fillId="0" borderId="40" xfId="0" applyFont="1" applyBorder="1" applyAlignment="1">
      <alignment horizontal="left" vertical="center"/>
    </xf>
    <xf numFmtId="0" fontId="84" fillId="30" borderId="29" xfId="0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67" fillId="30" borderId="33" xfId="0" applyFont="1" applyFill="1" applyBorder="1" applyAlignment="1">
      <alignment horizontal="center" vertical="center"/>
    </xf>
    <xf numFmtId="0" fontId="67" fillId="30" borderId="29" xfId="0" applyFont="1" applyFill="1" applyBorder="1" applyAlignment="1">
      <alignment horizontal="center" vertical="center"/>
    </xf>
    <xf numFmtId="171" fontId="19" fillId="0" borderId="0" xfId="6" quotePrefix="1" applyNumberFormat="1" applyFont="1" applyBorder="1" applyAlignment="1">
      <alignment horizontal="right"/>
    </xf>
    <xf numFmtId="177" fontId="19" fillId="0" borderId="40" xfId="0" applyNumberFormat="1" applyFont="1" applyBorder="1" applyAlignment="1">
      <alignment horizontal="center" vertical="center" wrapText="1"/>
    </xf>
    <xf numFmtId="169" fontId="19" fillId="0" borderId="7" xfId="1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7" xfId="10" applyFont="1" applyBorder="1" applyAlignment="1">
      <alignment horizontal="left" vertical="center" wrapText="1"/>
    </xf>
    <xf numFmtId="175" fontId="19" fillId="2" borderId="1" xfId="10" applyNumberFormat="1" applyFont="1" applyFill="1" applyBorder="1" applyAlignment="1">
      <alignment horizontal="left" vertical="center" wrapText="1"/>
    </xf>
    <xf numFmtId="0" fontId="19" fillId="0" borderId="40" xfId="12" applyFont="1" applyBorder="1" applyAlignment="1">
      <alignment horizontal="left" vertical="center"/>
    </xf>
    <xf numFmtId="177" fontId="19" fillId="0" borderId="40" xfId="12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0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/>
    </xf>
    <xf numFmtId="0" fontId="115" fillId="0" borderId="7" xfId="1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175" fontId="140" fillId="2" borderId="40" xfId="10" applyNumberFormat="1" applyFont="1" applyFill="1" applyBorder="1" applyAlignment="1">
      <alignment horizontal="left" vertical="center"/>
    </xf>
    <xf numFmtId="0" fontId="67" fillId="30" borderId="33" xfId="0" applyFont="1" applyFill="1" applyBorder="1" applyAlignment="1">
      <alignment vertical="center"/>
    </xf>
    <xf numFmtId="166" fontId="70" fillId="4" borderId="19" xfId="0" applyNumberFormat="1" applyFont="1" applyFill="1" applyBorder="1" applyAlignment="1">
      <alignment horizontal="center" vertical="center"/>
    </xf>
    <xf numFmtId="0" fontId="107" fillId="0" borderId="20" xfId="6" applyFont="1" applyFill="1" applyBorder="1" applyAlignment="1">
      <alignment horizontal="center" vertical="center"/>
    </xf>
    <xf numFmtId="0" fontId="107" fillId="0" borderId="0" xfId="6" applyFont="1" applyFill="1" applyBorder="1" applyAlignment="1">
      <alignment horizontal="center" vertical="center"/>
    </xf>
    <xf numFmtId="0" fontId="107" fillId="0" borderId="21" xfId="6" applyFont="1" applyFill="1" applyBorder="1" applyAlignment="1">
      <alignment horizontal="center" vertical="center"/>
    </xf>
    <xf numFmtId="0" fontId="49" fillId="0" borderId="22" xfId="6" applyFont="1" applyFill="1" applyBorder="1" applyAlignment="1">
      <alignment horizontal="center"/>
    </xf>
    <xf numFmtId="0" fontId="49" fillId="0" borderId="3" xfId="6" applyFont="1" applyFill="1" applyBorder="1" applyAlignment="1">
      <alignment horizontal="center"/>
    </xf>
    <xf numFmtId="0" fontId="49" fillId="0" borderId="23" xfId="6" applyFont="1" applyFill="1" applyBorder="1" applyAlignment="1">
      <alignment horizontal="center"/>
    </xf>
    <xf numFmtId="0" fontId="105" fillId="0" borderId="0" xfId="9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/>
    </xf>
    <xf numFmtId="0" fontId="102" fillId="0" borderId="20" xfId="6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100" fillId="0" borderId="0" xfId="1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2" fillId="0" borderId="22" xfId="6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103" fillId="0" borderId="4" xfId="9" applyFont="1" applyFill="1" applyBorder="1" applyAlignment="1">
      <alignment horizontal="center" vertical="center"/>
    </xf>
    <xf numFmtId="0" fontId="104" fillId="0" borderId="5" xfId="0" applyFont="1" applyFill="1" applyBorder="1" applyAlignment="1">
      <alignment horizontal="center"/>
    </xf>
    <xf numFmtId="0" fontId="104" fillId="0" borderId="6" xfId="0" applyFont="1" applyFill="1" applyBorder="1" applyAlignment="1">
      <alignment horizontal="center"/>
    </xf>
    <xf numFmtId="0" fontId="108" fillId="0" borderId="20" xfId="9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/>
    </xf>
    <xf numFmtId="0" fontId="23" fillId="0" borderId="0" xfId="1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0" fillId="2" borderId="0" xfId="12" applyFont="1" applyFill="1" applyAlignment="1">
      <alignment horizontal="center" vertical="center"/>
    </xf>
    <xf numFmtId="0" fontId="66" fillId="0" borderId="0" xfId="0" applyFont="1" applyAlignment="1"/>
    <xf numFmtId="0" fontId="67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171" fontId="19" fillId="0" borderId="0" xfId="6" applyNumberFormat="1" applyFont="1" applyBorder="1" applyAlignment="1">
      <alignment horizontal="center"/>
    </xf>
    <xf numFmtId="0" fontId="71" fillId="2" borderId="0" xfId="12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84" fillId="2" borderId="1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 wrapText="1"/>
    </xf>
    <xf numFmtId="0" fontId="84" fillId="2" borderId="28" xfId="0" applyFont="1" applyFill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9" fillId="3" borderId="27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/>
    </xf>
    <xf numFmtId="0" fontId="67" fillId="3" borderId="6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7" fillId="6" borderId="13" xfId="0" applyFont="1" applyFill="1" applyBorder="1" applyAlignment="1">
      <alignment horizontal="center" vertical="center"/>
    </xf>
    <xf numFmtId="0" fontId="127" fillId="6" borderId="17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84" fillId="3" borderId="33" xfId="0" applyFont="1" applyFill="1" applyBorder="1" applyAlignment="1">
      <alignment horizontal="center" vertical="center"/>
    </xf>
    <xf numFmtId="0" fontId="84" fillId="3" borderId="29" xfId="0" applyFont="1" applyFill="1" applyBorder="1" applyAlignment="1">
      <alignment horizontal="center" vertical="center"/>
    </xf>
    <xf numFmtId="0" fontId="84" fillId="3" borderId="30" xfId="0" applyFont="1" applyFill="1" applyBorder="1" applyAlignment="1">
      <alignment horizontal="center" vertical="center"/>
    </xf>
    <xf numFmtId="0" fontId="84" fillId="3" borderId="31" xfId="0" applyFont="1" applyFill="1" applyBorder="1" applyAlignment="1">
      <alignment horizontal="center" vertical="center"/>
    </xf>
    <xf numFmtId="0" fontId="84" fillId="3" borderId="32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84" fillId="3" borderId="41" xfId="0" applyFont="1" applyFill="1" applyBorder="1" applyAlignment="1">
      <alignment horizontal="center" vertical="center"/>
    </xf>
    <xf numFmtId="0" fontId="84" fillId="3" borderId="42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 wrapText="1"/>
    </xf>
    <xf numFmtId="0" fontId="67" fillId="3" borderId="28" xfId="0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 wrapText="1"/>
    </xf>
    <xf numFmtId="0" fontId="16" fillId="2" borderId="0" xfId="12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/>
    </xf>
    <xf numFmtId="0" fontId="112" fillId="3" borderId="29" xfId="0" applyFont="1" applyFill="1" applyBorder="1" applyAlignment="1">
      <alignment horizontal="center" vertical="center"/>
    </xf>
    <xf numFmtId="0" fontId="112" fillId="3" borderId="41" xfId="0" applyFont="1" applyFill="1" applyBorder="1" applyAlignment="1">
      <alignment horizontal="center" vertical="center"/>
    </xf>
    <xf numFmtId="0" fontId="112" fillId="3" borderId="42" xfId="0" applyFont="1" applyFill="1" applyBorder="1" applyAlignment="1">
      <alignment horizontal="center" vertical="center"/>
    </xf>
    <xf numFmtId="0" fontId="80" fillId="0" borderId="0" xfId="12" applyFont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7" fillId="3" borderId="29" xfId="0" applyFont="1" applyFill="1" applyBorder="1" applyAlignment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 wrapText="1"/>
    </xf>
    <xf numFmtId="0" fontId="112" fillId="3" borderId="29" xfId="0" applyFont="1" applyFill="1" applyBorder="1" applyAlignment="1">
      <alignment horizontal="center" vertical="center" wrapText="1"/>
    </xf>
    <xf numFmtId="0" fontId="79" fillId="3" borderId="33" xfId="0" applyFont="1" applyFill="1" applyBorder="1" applyAlignment="1">
      <alignment horizontal="center" vertical="center" wrapText="1"/>
    </xf>
    <xf numFmtId="0" fontId="79" fillId="3" borderId="29" xfId="0" applyFont="1" applyFill="1" applyBorder="1" applyAlignment="1">
      <alignment horizontal="center" vertical="center" wrapText="1"/>
    </xf>
    <xf numFmtId="0" fontId="85" fillId="3" borderId="33" xfId="0" applyFont="1" applyFill="1" applyBorder="1" applyAlignment="1">
      <alignment horizontal="center" vertical="center" wrapText="1"/>
    </xf>
    <xf numFmtId="0" fontId="85" fillId="3" borderId="29" xfId="0" applyFont="1" applyFill="1" applyBorder="1" applyAlignment="1">
      <alignment horizontal="center" vertical="center" wrapText="1"/>
    </xf>
    <xf numFmtId="0" fontId="84" fillId="3" borderId="27" xfId="0" applyFont="1" applyFill="1" applyBorder="1" applyAlignment="1">
      <alignment horizontal="center" vertical="center" wrapText="1"/>
    </xf>
    <xf numFmtId="0" fontId="84" fillId="3" borderId="28" xfId="0" applyFont="1" applyFill="1" applyBorder="1" applyAlignment="1">
      <alignment horizontal="center" vertical="center" wrapText="1"/>
    </xf>
    <xf numFmtId="0" fontId="84" fillId="3" borderId="19" xfId="0" applyFont="1" applyFill="1" applyBorder="1" applyAlignment="1">
      <alignment horizontal="center" vertical="center" wrapText="1"/>
    </xf>
    <xf numFmtId="0" fontId="84" fillId="3" borderId="33" xfId="0" applyFont="1" applyFill="1" applyBorder="1" applyAlignment="1">
      <alignment horizontal="center" vertical="center" wrapText="1"/>
    </xf>
    <xf numFmtId="0" fontId="84" fillId="3" borderId="29" xfId="0" applyFont="1" applyFill="1" applyBorder="1" applyAlignment="1">
      <alignment horizontal="center" vertical="center" wrapText="1"/>
    </xf>
    <xf numFmtId="0" fontId="67" fillId="3" borderId="33" xfId="0" applyFont="1" applyFill="1" applyBorder="1" applyAlignment="1">
      <alignment horizontal="center" vertical="center" wrapText="1"/>
    </xf>
    <xf numFmtId="0" fontId="67" fillId="3" borderId="35" xfId="0" applyFont="1" applyFill="1" applyBorder="1" applyAlignment="1">
      <alignment horizontal="center" vertical="center" wrapText="1"/>
    </xf>
    <xf numFmtId="0" fontId="84" fillId="3" borderId="24" xfId="0" applyFont="1" applyFill="1" applyBorder="1" applyAlignment="1">
      <alignment horizontal="center" vertical="center"/>
    </xf>
    <xf numFmtId="0" fontId="84" fillId="3" borderId="26" xfId="0" applyFont="1" applyFill="1" applyBorder="1" applyAlignment="1">
      <alignment horizontal="center" vertical="center"/>
    </xf>
    <xf numFmtId="0" fontId="84" fillId="3" borderId="8" xfId="0" applyFont="1" applyFill="1" applyBorder="1" applyAlignment="1">
      <alignment horizontal="center" vertical="center"/>
    </xf>
    <xf numFmtId="0" fontId="79" fillId="3" borderId="24" xfId="0" applyFont="1" applyFill="1" applyBorder="1" applyAlignment="1">
      <alignment horizontal="center" vertical="center"/>
    </xf>
    <xf numFmtId="0" fontId="85" fillId="3" borderId="24" xfId="0" applyFont="1" applyFill="1" applyBorder="1" applyAlignment="1">
      <alignment horizontal="center" vertical="center"/>
    </xf>
    <xf numFmtId="0" fontId="84" fillId="3" borderId="24" xfId="0" applyFont="1" applyFill="1" applyBorder="1" applyAlignment="1">
      <alignment horizontal="center" vertical="center" wrapText="1"/>
    </xf>
    <xf numFmtId="0" fontId="8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7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8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52" fillId="0" borderId="0" xfId="0" applyFont="1" applyAlignment="1">
      <alignment horizontal="right"/>
    </xf>
    <xf numFmtId="0" fontId="84" fillId="3" borderId="12" xfId="0" applyFont="1" applyFill="1" applyBorder="1" applyAlignment="1">
      <alignment horizontal="center" vertical="center"/>
    </xf>
    <xf numFmtId="0" fontId="84" fillId="3" borderId="12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/>
    </xf>
    <xf numFmtId="0" fontId="76" fillId="3" borderId="1" xfId="0" applyFont="1" applyFill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112" fillId="3" borderId="13" xfId="0" applyFont="1" applyFill="1" applyBorder="1" applyAlignment="1">
      <alignment horizontal="center" vertical="center"/>
    </xf>
    <xf numFmtId="0" fontId="112" fillId="3" borderId="17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84" fillId="3" borderId="9" xfId="0" applyFont="1" applyFill="1" applyBorder="1" applyAlignment="1">
      <alignment horizontal="center" vertical="center"/>
    </xf>
    <xf numFmtId="0" fontId="71" fillId="0" borderId="0" xfId="1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67" fillId="3" borderId="33" xfId="0" applyFont="1" applyFill="1" applyBorder="1" applyAlignment="1">
      <alignment horizontal="center" vertical="center"/>
    </xf>
    <xf numFmtId="0" fontId="67" fillId="3" borderId="35" xfId="0" applyFont="1" applyFill="1" applyBorder="1" applyAlignment="1">
      <alignment horizontal="center" vertical="center"/>
    </xf>
    <xf numFmtId="0" fontId="79" fillId="3" borderId="33" xfId="0" applyFont="1" applyFill="1" applyBorder="1" applyAlignment="1">
      <alignment horizontal="center" vertical="center"/>
    </xf>
    <xf numFmtId="0" fontId="79" fillId="3" borderId="29" xfId="0" applyFont="1" applyFill="1" applyBorder="1" applyAlignment="1">
      <alignment horizontal="center" vertical="center"/>
    </xf>
    <xf numFmtId="0" fontId="84" fillId="30" borderId="52" xfId="0" applyFont="1" applyFill="1" applyBorder="1" applyAlignment="1">
      <alignment horizontal="center" vertical="center"/>
    </xf>
    <xf numFmtId="0" fontId="84" fillId="30" borderId="56" xfId="0" applyFont="1" applyFill="1" applyBorder="1" applyAlignment="1">
      <alignment horizontal="center" vertical="center"/>
    </xf>
    <xf numFmtId="0" fontId="84" fillId="30" borderId="58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1" fillId="30" borderId="59" xfId="0" applyFont="1" applyFill="1" applyBorder="1" applyAlignment="1">
      <alignment horizontal="center" vertical="center" wrapText="1"/>
    </xf>
    <xf numFmtId="0" fontId="67" fillId="30" borderId="54" xfId="0" applyFont="1" applyFill="1" applyBorder="1" applyAlignment="1">
      <alignment horizontal="center" vertical="center"/>
    </xf>
    <xf numFmtId="0" fontId="67" fillId="30" borderId="54" xfId="0" applyFont="1" applyFill="1" applyBorder="1" applyAlignment="1">
      <alignment horizontal="center" vertical="center" wrapText="1"/>
    </xf>
    <xf numFmtId="0" fontId="67" fillId="30" borderId="40" xfId="0" applyFont="1" applyFill="1" applyBorder="1" applyAlignment="1">
      <alignment horizontal="center" vertical="center" wrapText="1"/>
    </xf>
    <xf numFmtId="0" fontId="67" fillId="30" borderId="39" xfId="0" applyFont="1" applyFill="1" applyBorder="1" applyAlignment="1">
      <alignment horizontal="center" vertical="center" wrapText="1"/>
    </xf>
    <xf numFmtId="0" fontId="67" fillId="30" borderId="55" xfId="0" applyFont="1" applyFill="1" applyBorder="1" applyAlignment="1">
      <alignment horizontal="center" vertical="center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39" xfId="0" applyFont="1" applyFill="1" applyBorder="1" applyAlignment="1">
      <alignment horizontal="center" vertical="center" wrapText="1"/>
    </xf>
    <xf numFmtId="0" fontId="84" fillId="30" borderId="26" xfId="0" applyFont="1" applyFill="1" applyBorder="1" applyAlignment="1">
      <alignment horizontal="center" vertical="center"/>
    </xf>
    <xf numFmtId="0" fontId="84" fillId="30" borderId="8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horizontal="center" vertical="center" wrapText="1"/>
    </xf>
    <xf numFmtId="0" fontId="67" fillId="30" borderId="24" xfId="0" applyFont="1" applyFill="1" applyBorder="1" applyAlignment="1">
      <alignment horizontal="center" vertical="center"/>
    </xf>
    <xf numFmtId="0" fontId="67" fillId="30" borderId="25" xfId="0" applyFont="1" applyFill="1" applyBorder="1" applyAlignment="1">
      <alignment horizontal="center" vertical="center"/>
    </xf>
    <xf numFmtId="0" fontId="18" fillId="30" borderId="24" xfId="0" applyFont="1" applyFill="1" applyBorder="1" applyAlignment="1">
      <alignment horizontal="center" vertical="center"/>
    </xf>
  </cellXfs>
  <cellStyles count="221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70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114299</xdr:colOff>
      <xdr:row>0</xdr:row>
      <xdr:rowOff>0</xdr:rowOff>
    </xdr:from>
    <xdr:to>
      <xdr:col>7</xdr:col>
      <xdr:colOff>81163</xdr:colOff>
      <xdr:row>41</xdr:row>
      <xdr:rowOff>28575</xdr:rowOff>
    </xdr:to>
    <xdr:pic>
      <xdr:nvPicPr>
        <xdr:cNvPr id="74288" name="Picture 1252" descr="Inline image">
          <a:extLst>
            <a:ext uri="{FF2B5EF4-FFF2-40B4-BE49-F238E27FC236}">
              <a16:creationId xmlns:a16="http://schemas.microsoft.com/office/drawing/2014/main" id="{00000000-0008-0000-0E00-000030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4" y="0"/>
          <a:ext cx="1957589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97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4" name="Picture 21" descr="LOGO">
          <a:extLst>
            <a:ext uri="{FF2B5EF4-FFF2-40B4-BE49-F238E27FC236}">
              <a16:creationId xmlns:a16="http://schemas.microsoft.com/office/drawing/2014/main" id="{00000000-0008-0000-0200-0000E8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5" name="Picture 21" descr="LOGO">
          <a:extLst>
            <a:ext uri="{FF2B5EF4-FFF2-40B4-BE49-F238E27FC236}">
              <a16:creationId xmlns:a16="http://schemas.microsoft.com/office/drawing/2014/main" id="{00000000-0008-0000-0200-0000E9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6" name="Picture 21" descr="LOGO">
          <a:extLst>
            <a:ext uri="{FF2B5EF4-FFF2-40B4-BE49-F238E27FC236}">
              <a16:creationId xmlns:a16="http://schemas.microsoft.com/office/drawing/2014/main" id="{00000000-0008-0000-0200-0000EA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7" name="Picture 21" descr="LOGO">
          <a:extLst>
            <a:ext uri="{FF2B5EF4-FFF2-40B4-BE49-F238E27FC236}">
              <a16:creationId xmlns:a16="http://schemas.microsoft.com/office/drawing/2014/main" id="{00000000-0008-0000-0200-0000EB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8" name="Picture 21" descr="LOGO">
          <a:extLst>
            <a:ext uri="{FF2B5EF4-FFF2-40B4-BE49-F238E27FC236}">
              <a16:creationId xmlns:a16="http://schemas.microsoft.com/office/drawing/2014/main" id="{00000000-0008-0000-0200-0000E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9" name="Picture 21" descr="LOGO">
          <a:extLst>
            <a:ext uri="{FF2B5EF4-FFF2-40B4-BE49-F238E27FC236}">
              <a16:creationId xmlns:a16="http://schemas.microsoft.com/office/drawing/2014/main" id="{00000000-0008-0000-0200-0000ED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50" name="Picture 21" descr="LOGO">
          <a:extLst>
            <a:ext uri="{FF2B5EF4-FFF2-40B4-BE49-F238E27FC236}">
              <a16:creationId xmlns:a16="http://schemas.microsoft.com/office/drawing/2014/main" id="{00000000-0008-0000-0200-0000EE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751" name="Picture 1252" descr="Inline image">
          <a:extLst>
            <a:ext uri="{FF2B5EF4-FFF2-40B4-BE49-F238E27FC236}">
              <a16:creationId xmlns:a16="http://schemas.microsoft.com/office/drawing/2014/main" id="{00000000-0008-0000-0200-0000EF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04775"/>
          <a:ext cx="1104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190500</xdr:colOff>
      <xdr:row>4</xdr:row>
      <xdr:rowOff>114300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42900"/>
          <a:ext cx="1657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228600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904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0</xdr:col>
      <xdr:colOff>1076325</xdr:colOff>
      <xdr:row>2</xdr:row>
      <xdr:rowOff>71227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4775"/>
          <a:ext cx="847725" cy="60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SCHEDULE%20FEB%202020/COSCO%20SCHEDULE_ATD%20NORTH%20AMERICA%20CANADA%20IN%20FEB%202020%20(update%20Feb%20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DIRECT (AAS)"/>
      <sheetName val="LAS -OAK DIRECT (SEA2)"/>
      <sheetName val="CANADA TS (CPNW)"/>
      <sheetName val="USEC DIRECT (AWE4)"/>
      <sheetName val="USEC DIRECT (AWE5)"/>
      <sheetName val="USEC VIA SHA (AWE2)"/>
      <sheetName val="BOSTON VIA SHA (AWE1)"/>
      <sheetName val="BALTIMORE VIA HKG (AWE3)"/>
      <sheetName val="LGB VIA HKG (SEA)"/>
      <sheetName val="SEA-VAN VIA SHA (MPNW)"/>
      <sheetName val="SEA-VAN VIA HKG (OPNW)"/>
      <sheetName val="TACOMA VIA YTN (EPNW)"/>
      <sheetName val="GULF VIA SHA-XMN (GME)"/>
      <sheetName val="GULF VIA SHA-HKG (GME2)"/>
    </sheetNames>
    <sheetDataSet>
      <sheetData sheetId="0">
        <row r="8">
          <cell r="K8">
            <v>43895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1.xml"/><Relationship Id="rId47" Type="http://schemas.openxmlformats.org/officeDocument/2006/relationships/revisionLog" Target="revisionLog46.xml"/><Relationship Id="rId7" Type="http://schemas.openxmlformats.org/officeDocument/2006/relationships/revisionLog" Target="revisionLog7.xml"/><Relationship Id="rId29" Type="http://schemas.openxmlformats.org/officeDocument/2006/relationships/revisionLog" Target="revisionLog29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41" Type="http://schemas.openxmlformats.org/officeDocument/2006/relationships/revisionLog" Target="revisionLog1.xml"/><Relationship Id="rId40" Type="http://schemas.openxmlformats.org/officeDocument/2006/relationships/revisionLog" Target="revisionLog40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5" Type="http://schemas.openxmlformats.org/officeDocument/2006/relationships/revisionLog" Target="revisionLog4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3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2.xml"/><Relationship Id="rId48" Type="http://schemas.openxmlformats.org/officeDocument/2006/relationships/revisionLog" Target="revisionLog47.xml"/><Relationship Id="rId8" Type="http://schemas.openxmlformats.org/officeDocument/2006/relationships/revisionLog" Target="revisionLog8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62A4126-42E7-4025-B5FC-AC16AE9417E3}" diskRevisions="1" revisionId="1736" version="39">
  <header guid="{C3077DD8-3A1A-4CFA-9A5A-CFF2A80B2C59}" dateTime="2021-06-17T16:14:11" maxSheetId="17" userName="admin" r:id="rId4" minRId="240" maxRId="33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AE7F815-5C63-44C2-B0F3-296393D8A1A0}" dateTime="2021-06-17T16:19:59" maxSheetId="17" userName="admin" r:id="rId5" minRId="350" maxRId="4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E5C84CC-9743-46DD-9963-7374CB5BA162}" dateTime="2021-06-17T16:24:56" maxSheetId="17" userName="admin" r:id="rId6" minRId="494" maxRId="61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209EFBB-CEF5-4387-8A91-860B9E973B9B}" dateTime="2021-06-17T16:28:34" maxSheetId="17" userName="admin" r:id="rId7" minRId="614" maxRId="7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1277F84-DEC0-4C69-8A31-4D20B514EB00}" dateTime="2021-06-17T17:06:43" maxSheetId="17" userName="admin" r:id="rId8" minRId="708" maxRId="75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E5A8F7E-938D-40DD-8417-7F95DAAE12B3}" dateTime="2021-06-17T21:30:07" maxSheetId="17" userName="admin" r:id="rId9" minRId="756" maxRId="80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6C2DD72-D28E-4A25-A9E9-A3D4AEBD5E0E}" dateTime="2021-06-17T21:34:52" maxSheetId="17" userName="admin" r:id="rId10" minRId="814" maxRId="8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BCEEFE1-AC0C-4C8E-867E-67B857E69F3B}" dateTime="2021-06-18T13:56:46" maxSheetId="17" userName="Tran Hoang Long" r:id="rId1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6C2C6C9-3E56-4A43-BA23-7C48A87BEB94}" dateTime="2021-06-18T14:02:58" maxSheetId="17" userName="Tran Hoang Long" r:id="rId12" minRId="877" maxRId="94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4330C46-2E63-44E4-A732-B1FE120DA089}" dateTime="2021-06-18T14:05:16" maxSheetId="17" userName="Tran Hoang Long" r:id="rId13" minRId="943" maxRId="100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03E0D12-34CB-430F-9554-81D9B55D3D53}" dateTime="2021-06-18T14:05:24" maxSheetId="17" userName="Tran Hoang Long" r:id="rId14" minRId="1002" maxRId="100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0584AA5-0FF0-4DAB-AC55-D797866D3516}" dateTime="2021-06-18T14:05:49" maxSheetId="17" userName="Tran Hoang Long" r:id="rId15" minRId="101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7B0C5BF-03C8-4E5F-8652-23C3F99F20C4}" dateTime="2021-06-18T14:06:59" maxSheetId="17" userName="Tran Hoang Long" r:id="rId16" minRId="1011" maxRId="101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2417A08-5614-4862-AAAB-3B81E5493D98}" dateTime="2021-06-18T14:07:12" maxSheetId="17" userName="Tran Hoang Long" r:id="rId17" minRId="1019" maxRId="106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94D7688-859B-4071-902B-A2A51B0B5FE2}" dateTime="2021-06-18T14:09:57" maxSheetId="17" userName="Tran Hoang Long" r:id="rId18" minRId="1067" maxRId="106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4205737-321A-4B34-9512-FA2C0A64C243}" dateTime="2021-06-18T14:14:43" maxSheetId="17" userName="Tran Hoang Long" r:id="rId19" minRId="1069" maxRId="109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F294157-5F15-455E-BE59-94B79C3A3A32}" dateTime="2021-06-22T08:56:05" maxSheetId="17" userName="Nguyen Thi My Huyen (VN)" r:id="rId20" minRId="1093" maxRId="117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890F284-E31E-4AFE-8F3A-55114C785778}" dateTime="2021-06-22T08:58:51" maxSheetId="17" userName="Nguyen Thi My Huyen (VN)" r:id="rId21" minRId="1185" maxRId="12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9A73E24-6EC9-444E-B2C7-65C9109361DC}" dateTime="2021-06-22T08:59:07" maxSheetId="17" userName="Nguyen Thi My Huyen (VN)" r:id="rId22" minRId="1242" maxRId="124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46C13DF-7558-4129-95F9-F5D65900320C}" dateTime="2021-06-22T08:59:19" maxSheetId="17" userName="Nguyen Thi My Huyen (VN)" r:id="rId23" minRId="1244" maxRId="124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34BB197-F2AD-4319-8D01-641C5CAC4715}" dateTime="2021-06-22T09:01:12" maxSheetId="17" userName="Nguyen Thi My Huyen (VN)" r:id="rId24" minRId="1246" maxRId="12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F113040-326B-4644-A6CB-9E882C656E4D}" dateTime="2021-06-22T09:06:48" maxSheetId="17" userName="Nguyen Thi My Huyen (VN)" r:id="rId25" minRId="1264" maxRId="127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3ECD293-7CC2-4986-A674-CC619B7A0D5D}" dateTime="2021-06-22T09:07:28" maxSheetId="17" userName="Nguyen Thi My Huyen (VN)" r:id="rId26" minRId="1278" maxRId="135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924C8EC-699C-4092-B943-E289EFA79AFF}" dateTime="2021-06-22T09:22:48" maxSheetId="17" userName="Nguyen Thi My Huyen (VN)" r:id="rId27" minRId="1352" maxRId="135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1D0F950-BEA3-49C4-BEEE-B8E716DBF531}" dateTime="2021-06-22T09:26:33" maxSheetId="17" userName="Nguyen Thi My Huyen (VN)" r:id="rId28" minRId="1358" maxRId="13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0328D8B-F892-4D04-A450-E1F3B8879375}" dateTime="2021-06-22T09:30:36" maxSheetId="17" userName="Nguyen Thi My Huyen (VN)" r:id="rId29" minRId="1364" maxRId="136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69FA5E7-8F6B-412B-8763-F882D5B847E4}" dateTime="2021-06-22T09:38:38" maxSheetId="17" userName="Nguyen Thi My Huyen (VN)" r:id="rId30" minRId="1370" maxRId="137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ABC7FE8-41EF-4ED4-AD9A-95FA903E1701}" dateTime="2021-06-22T09:45:11" maxSheetId="17" userName="Nguyen Thi My Huyen (VN)" r:id="rId31" minRId="1376" maxRId="13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ECE183C-12FD-41E4-8137-903D0D595802}" dateTime="2021-06-22T09:46:50" maxSheetId="17" userName="Nguyen Thi My Huyen (VN)" r:id="rId32" minRId="139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25079AD-5211-4745-ACAB-1563FF4394CE}" dateTime="2021-06-22T09:48:25" maxSheetId="17" userName="Nguyen Thi My Huyen (VN)" r:id="rId33" minRId="1395" maxRId="139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A371BD9-84D5-47B6-8D70-A83B7CFCB15F}" dateTime="2021-06-22T09:50:39" maxSheetId="17" userName="Nguyen Thi My Huyen (VN)" r:id="rId34" minRId="1397" maxRId="139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0AEAB74-B500-499A-A277-214BA9B812CB}" dateTime="2021-06-22T09:51:53" maxSheetId="17" userName="Nguyen Thi My Huyen (VN)" r:id="rId35" minRId="1400" maxRId="140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2B2C4C1-26A8-4A85-B4E0-B49F77EBAC05}" dateTime="2021-06-22T09:54:07" maxSheetId="17" userName="Nguyen Thi My Huyen (VN)" r:id="rId36" minRId="1402" maxRId="140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C78A402-A7BD-4E84-ABAA-77804648EFF9}" dateTime="2021-06-22T09:55:49" maxSheetId="17" userName="Nguyen Thi My Huyen (VN)" r:id="rId37" minRId="1404" maxRId="140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C4A1882-3EE1-4919-A9E1-EDA85001648A}" dateTime="2021-06-22T09:56:50" maxSheetId="17" userName="Nguyen Thi My Huyen (VN)" r:id="rId38" minRId="1406" maxRId="14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F2B21F5-D0C8-4BC6-BDF0-91972106802D}" dateTime="2021-06-22T09:57:07" maxSheetId="17" userName="Nguyen Thi My Huyen (VN)" r:id="rId3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0FB284F-4865-4FE9-A464-8F03DDB390CC}" dateTime="2021-06-22T09:59:52" maxSheetId="17" userName="Nguyen Thi My Huyen (VN)" r:id="rId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73CEBCF-C5D4-4815-B9F8-3D502C7048CF}" dateTime="2021-06-22T10:03:29" maxSheetId="17" userName="Nguyen Thi My Huyen (VN)" r:id="rId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610D7F9-8AFC-449D-B64E-8D6640AE197D}" dateTime="2021-06-22T10:03:30" maxSheetId="17" userName="Nguyen Thi My Huyen (VN)" r:id="rId42" minRId="142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BBF7052-F8FB-484D-828F-C639E7864087}" dateTime="2021-06-23T15:33:44" maxSheetId="17" userName="Ngo Hong Dao (VN)" r:id="rId43" minRId="1422" maxRId="146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55D0186-89B3-4A81-92BE-149B432D857C}" dateTime="2021-06-23T15:37:30" maxSheetId="17" userName="Ngo Hong Dao (VN)" r:id="rId44" minRId="1476" maxRId="15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E228719-B2AF-453D-8E08-A38D54B65547}" dateTime="2021-06-23T15:41:00" maxSheetId="17" userName="Ngo Hong Dao (VN)" r:id="rId45" minRId="1508" maxRId="15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D3E9AA5-8B59-4B4C-A1C5-1155A15FE7FA}" dateTime="2021-06-23T16:10:02" maxSheetId="18" userName="Ngo Hong Dao (VN)" r:id="rId46" minRId="1564" maxRId="170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218E2CD-2AE5-471E-9E93-70FDD4A08AA5}" dateTime="2021-06-23T16:11:52" maxSheetId="18" userName="Ngo Hong Dao (VN)" r:id="rId4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62A4126-42E7-4025-B5FC-AC16AE9417E3}" dateTime="2021-06-23T16:25:12" maxSheetId="18" userName="Ngo Hong Dao (VN)" r:id="rId48" minRId="1705" maxRId="173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DCEEF57-9D23-4D32-B0E6-992B8F8AD223}" action="delete"/>
  <rdn rId="0" localSheetId="1" customView="1" name="Z_ADCEEF57_9D23_4D32_B0E6_992B8F8AD223_.wvu.Cols" hidden="1" oldHidden="1">
    <formula>'MENU '!$L:$L</formula>
    <oldFormula>'MENU '!$L:$L</oldFormula>
  </rdn>
  <rdn rId="0" localSheetId="2" customView="1" name="Z_ADCEEF57_9D23_4D32_B0E6_992B8F8AD223_.wvu.PrintArea" hidden="1" oldHidden="1">
    <formula>'LGB DIRECT (SEA)'!$A$1:$H$38</formula>
    <oldFormula>'LGB DIRECT (SEA)'!$A$1:$H$38</oldFormula>
  </rdn>
  <rdn rId="0" localSheetId="3" customView="1" name="Z_ADCEEF57_9D23_4D32_B0E6_992B8F8AD223_.wvu.PrintArea" hidden="1" oldHidden="1">
    <formula>'LGB VIA HKG (SEA)'!$A$1:$L$29</formula>
    <oldFormula>'LGB VIA HKG (SEA)'!$A$1:$L$29</oldFormula>
  </rdn>
  <rdn rId="0" localSheetId="4" customView="1" name="Z_ADCEEF57_9D23_4D32_B0E6_992B8F8AD223_.wvu.PrintArea" hidden="1" oldHidden="1">
    <formula>'LAS -OAK DIRECT (SEA2)'!$A$1:$J$37</formula>
    <oldFormula>'LAS -OAK DIRECT (SEA2)'!$A$1:$J$37</oldFormula>
  </rdn>
  <rdn rId="0" localSheetId="5" customView="1" name="Z_ADCEEF57_9D23_4D32_B0E6_992B8F8AD223_.wvu.PrintArea" hidden="1" oldHidden="1">
    <formula>'CANADA TS (CPNW)'!$A$1:$N$33</formula>
    <oldFormula>'CANADA TS (CPNW)'!$A$1:$N$33</oldFormula>
  </rdn>
  <rdn rId="0" localSheetId="5" customView="1" name="Z_ADCEEF57_9D23_4D32_B0E6_992B8F8AD223_.wvu.Rows" hidden="1" oldHidden="1">
    <formula>'CANADA TS (CPNW)'!$51:$66</formula>
    <oldFormula>'CANADA TS (CPNW)'!$51:$66</oldFormula>
  </rdn>
  <rdn rId="0" localSheetId="6" customView="1" name="Z_ADCEEF57_9D23_4D32_B0E6_992B8F8AD223_.wvu.PrintArea" hidden="1" oldHidden="1">
    <formula>'USEC DIRECT (AWE6) '!$A$1:$M$33</formula>
    <oldFormula>'USEC DIRECT (AWE6) '!$A$1:$M$33</oldFormula>
  </rdn>
  <rdn rId="0" localSheetId="10" customView="1" name="Z_ADCEEF57_9D23_4D32_B0E6_992B8F8AD223_.wvu.PrintArea" hidden="1" oldHidden="1">
    <formula>'BOSTON VIA SHA (AWE1)'!$A$1:$L$34</formula>
    <oldFormula>'BOSTON VIA SHA (AWE1)'!$A$1:$L$34</oldFormula>
  </rdn>
  <rdn rId="0" localSheetId="11" customView="1" name="Z_ADCEEF57_9D23_4D32_B0E6_992B8F8AD223_.wvu.PrintArea" hidden="1" oldHidden="1">
    <formula>'BALTIMORE VIA HKG (AWE3)'!$A$1:$L$38</formula>
    <oldFormula>'BALTIMORE VIA HKG (AWE3)'!$A$1:$L$38</oldFormula>
  </rdn>
  <rdn rId="0" localSheetId="13" customView="1" name="Z_ADCEEF57_9D23_4D32_B0E6_992B8F8AD223_.wvu.PrintArea" hidden="1" oldHidden="1">
    <formula>'SEA-VAN VIA HKG (OPNW)'!$A$1:$N$42</formula>
    <oldFormula>'SEA-VAN VIA HKG (OPNW)'!$A$1:$N$42</oldFormula>
  </rdn>
  <rdn rId="0" localSheetId="14" customView="1" name="Z_ADCEEF57_9D23_4D32_B0E6_992B8F8AD223_.wvu.Rows" hidden="1" oldHidden="1">
    <formula>'TACOMA VIA YTN (EPNW)'!$8:$22</formula>
    <oldFormula>'TACOMA VIA YTN (EPNW)'!$8:$22</oldFormula>
  </rdn>
  <rdn rId="0" localSheetId="15" customView="1" name="Z_ADCEEF57_9D23_4D32_B0E6_992B8F8AD223_.wvu.PrintArea" hidden="1" oldHidden="1">
    <formula>'GULF VIA XMN (GME)'!$A$1:$Q$68</formula>
    <oldFormula>'GULF VIA XMN (GME)'!$A$1:$Q$68</oldFormula>
  </rdn>
  <rdn rId="0" localSheetId="15" customView="1" name="Z_ADCEEF57_9D23_4D32_B0E6_992B8F8AD223_.wvu.Rows" hidden="1" oldHidden="1">
    <formula>'GULF VIA XMN (GME)'!$4:$38</formula>
    <oldFormula>'GULF VIA XMN (GME)'!$4:$38</oldFormula>
  </rdn>
  <rcv guid="{ADCEEF57-9D23-4D32-B0E6-992B8F8AD22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6">
    <oc r="A12" t="inlineStr">
      <is>
        <t>OOCL BANGKOK</t>
      </is>
    </oc>
    <nc r="A12" t="inlineStr">
      <is>
        <t>COSCO MALAYSIA</t>
      </is>
    </nc>
  </rcc>
  <rcc rId="815" sId="6">
    <oc r="B12" t="inlineStr">
      <is>
        <t>044S</t>
      </is>
    </oc>
    <nc r="B12" t="inlineStr">
      <is>
        <t>084S</t>
      </is>
    </nc>
  </rcc>
  <rcc rId="816" sId="6">
    <oc r="A13" t="inlineStr">
      <is>
        <t>COSCO SHIPPING ALPS</t>
      </is>
    </oc>
    <nc r="A13" t="inlineStr">
      <is>
        <t>COSCO KAOHSIUNG</t>
      </is>
    </nc>
  </rcc>
  <rcc rId="817" sId="6">
    <oc r="B13" t="inlineStr">
      <is>
        <t>019S</t>
      </is>
    </oc>
    <nc r="B13" t="inlineStr">
      <is>
        <t>081S</t>
      </is>
    </nc>
  </rcc>
  <rcc rId="818" sId="6">
    <nc r="A14" t="inlineStr">
      <is>
        <t>COSCO EUROPE</t>
      </is>
    </nc>
  </rcc>
  <rcc rId="819" sId="6">
    <nc r="B14" t="inlineStr">
      <is>
        <t>081S</t>
      </is>
    </nc>
  </rcc>
  <rcc rId="820" sId="6">
    <nc r="A15" t="inlineStr">
      <is>
        <t>COSCO AFRICA</t>
      </is>
    </nc>
  </rcc>
  <rcc rId="821" sId="6">
    <nc r="B15" t="inlineStr">
      <is>
        <t>068S</t>
      </is>
    </nc>
  </rcc>
  <rcc rId="822" sId="6">
    <nc r="A16" t="inlineStr">
      <is>
        <t>COSCO AMERICA</t>
      </is>
    </nc>
  </rcc>
  <rcc rId="823" sId="6">
    <nc r="B16" t="inlineStr">
      <is>
        <t>073S</t>
      </is>
    </nc>
  </rcc>
  <rcc rId="824" sId="6">
    <oc r="C12">
      <v>44357</v>
    </oc>
    <nc r="C12" t="inlineStr">
      <is>
        <t>05 Jul</t>
      </is>
    </nc>
  </rcc>
  <rcc rId="825" sId="6">
    <oc r="D12">
      <v>44358</v>
    </oc>
    <nc r="D12" t="inlineStr">
      <is>
        <t>06 Jul</t>
      </is>
    </nc>
  </rcc>
  <rcc rId="826" sId="6">
    <oc r="C13">
      <f>C12+7</f>
    </oc>
    <nc r="C13" t="inlineStr">
      <is>
        <t>15 Jul</t>
      </is>
    </nc>
  </rcc>
  <rcc rId="827" sId="6">
    <oc r="D13">
      <f>D12+7</f>
    </oc>
    <nc r="D13" t="inlineStr">
      <is>
        <t>16 Jul</t>
      </is>
    </nc>
  </rcc>
  <rcc rId="828" sId="6">
    <nc r="C14" t="inlineStr">
      <is>
        <t>29 Jul</t>
      </is>
    </nc>
  </rcc>
  <rcc rId="829" sId="6">
    <nc r="D14" t="inlineStr">
      <is>
        <t>30 Jul</t>
      </is>
    </nc>
  </rcc>
  <rcc rId="830" sId="6">
    <nc r="C15" t="inlineStr">
      <is>
        <t>12 Aug</t>
      </is>
    </nc>
  </rcc>
  <rcc rId="831" sId="6">
    <nc r="D15" t="inlineStr">
      <is>
        <t>13 Aug</t>
      </is>
    </nc>
  </rcc>
  <rcc rId="832" sId="6">
    <nc r="C16" t="inlineStr">
      <is>
        <t>09 Sep</t>
      </is>
    </nc>
  </rcc>
  <rcc rId="833" sId="6">
    <nc r="D16" t="inlineStr">
      <is>
        <t>10 Sep</t>
      </is>
    </nc>
  </rcc>
  <rcc rId="834" sId="6">
    <oc r="E12">
      <v>44360</v>
    </oc>
    <nc r="E12" t="inlineStr">
      <is>
        <t>07 Jul</t>
      </is>
    </nc>
  </rcc>
  <rcc rId="835" sId="6">
    <oc r="F12">
      <v>44360</v>
    </oc>
    <nc r="F12" t="inlineStr">
      <is>
        <t>08 Jul</t>
      </is>
    </nc>
  </rcc>
  <rcc rId="836" sId="6">
    <oc r="E13">
      <f>E12+7</f>
    </oc>
    <nc r="E13" t="inlineStr">
      <is>
        <t>17 Jul</t>
      </is>
    </nc>
  </rcc>
  <rcc rId="837" sId="6">
    <oc r="F13">
      <f>F12+7</f>
    </oc>
    <nc r="F13" t="inlineStr">
      <is>
        <t>18 Jul</t>
      </is>
    </nc>
  </rcc>
  <rcc rId="838" sId="6">
    <nc r="E14" t="inlineStr">
      <is>
        <t>31 Jul</t>
      </is>
    </nc>
  </rcc>
  <rcc rId="839" sId="6">
    <nc r="F14" t="inlineStr">
      <is>
        <t>01 Aug</t>
      </is>
    </nc>
  </rcc>
  <rcc rId="840" sId="6">
    <nc r="E15" t="inlineStr">
      <is>
        <t>14 Aug</t>
      </is>
    </nc>
  </rcc>
  <rcc rId="841" sId="6">
    <nc r="F15" t="inlineStr">
      <is>
        <t>15 Aug</t>
      </is>
    </nc>
  </rcc>
  <rcc rId="842" sId="6">
    <nc r="E16" t="inlineStr">
      <is>
        <t>11 Sep</t>
      </is>
    </nc>
  </rcc>
  <rcc rId="843" sId="6">
    <nc r="F16" t="inlineStr">
      <is>
        <t>12 Sep</t>
      </is>
    </nc>
  </rcc>
  <rcc rId="844" sId="6">
    <oc r="G12">
      <v>44384</v>
    </oc>
    <nc r="G12" t="inlineStr">
      <is>
        <t>02 Aug</t>
      </is>
    </nc>
  </rcc>
  <rcc rId="845" sId="6">
    <oc r="H12">
      <v>44387</v>
    </oc>
    <nc r="H12" t="inlineStr">
      <is>
        <t>04 Aug</t>
      </is>
    </nc>
  </rcc>
  <rcc rId="846" sId="6">
    <oc r="G13">
      <f>G12+7</f>
    </oc>
    <nc r="G13" t="inlineStr">
      <is>
        <t>16 Jul</t>
      </is>
    </nc>
  </rcc>
  <rcc rId="847" sId="6">
    <oc r="H13">
      <f>H12+7</f>
    </oc>
    <nc r="H13" t="inlineStr">
      <is>
        <t>18 Jul</t>
      </is>
    </nc>
  </rcc>
  <rcc rId="848" sId="6">
    <nc r="G14" t="inlineStr">
      <is>
        <t>12 Aug</t>
      </is>
    </nc>
  </rcc>
  <rcc rId="849" sId="6">
    <nc r="H14" t="inlineStr">
      <is>
        <t>14 Aug</t>
      </is>
    </nc>
  </rcc>
  <rcc rId="850" sId="6">
    <nc r="G15" t="inlineStr">
      <is>
        <t>26 Aug</t>
      </is>
    </nc>
  </rcc>
  <rcc rId="851" sId="6">
    <nc r="H15" t="inlineStr">
      <is>
        <t>28 Aug</t>
      </is>
    </nc>
  </rcc>
  <rcc rId="852" sId="6">
    <nc r="G16" t="inlineStr">
      <is>
        <t>09 Sep</t>
      </is>
    </nc>
  </rcc>
  <rcc rId="853" sId="6">
    <nc r="H16" t="inlineStr">
      <is>
        <t>11 Sep</t>
      </is>
    </nc>
  </rcc>
  <rrc rId="854" sId="6" ref="A16:XFD16" action="deleteRow">
    <rfmt sheetId="6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6" s="1" dxf="1">
      <nc r="A16" t="inlineStr">
        <is>
          <t>COSCO AMERICA</t>
        </is>
      </nc>
      <ndxf>
        <font>
          <b/>
          <sz val="10"/>
          <color indexed="12"/>
          <name val="Arial"/>
          <family val="2"/>
          <scheme val="none"/>
        </font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B16" t="inlineStr">
        <is>
          <t>073S</t>
        </is>
      </nc>
      <ndxf>
        <font>
          <b/>
          <sz val="10"/>
          <color indexed="12"/>
          <name val="Arial"/>
          <family val="2"/>
          <scheme val="none"/>
        </font>
        <numFmt numFmtId="177" formatCode="00#&quot;TUS&quot;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C16" t="inlineStr">
        <is>
          <t>09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D16" t="inlineStr">
        <is>
          <t>10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E16" t="inlineStr">
        <is>
          <t>11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F16" t="inlineStr">
        <is>
          <t>12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16" t="inlineStr">
        <is>
          <t>09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H16" t="inlineStr">
        <is>
          <t>11 Sep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="1" sqref="I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J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" sId="6" ref="A16:XFD16" action="deleteRow">
    <rfmt sheetId="6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6" s="1" sqref="A16" start="0" length="0">
      <dxf>
        <font>
          <b/>
          <sz val="10"/>
          <color indexed="12"/>
          <name val="Arial"/>
          <family val="2"/>
          <scheme val="none"/>
        </font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B16" start="0" length="0">
      <dxf>
        <font>
          <b/>
          <sz val="10"/>
          <color indexed="12"/>
          <name val="Arial"/>
          <family val="2"/>
          <scheme val="none"/>
        </font>
        <numFmt numFmtId="177" formatCode="00#&quot;TUS&quot;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C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D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E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F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G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H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I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="1" sqref="J16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56" sId="6">
    <oc r="I12">
      <v>44388</v>
    </oc>
    <nc r="I12" t="inlineStr">
      <is>
        <t>05 Aug</t>
      </is>
    </nc>
  </rcc>
  <rcc rId="857" sId="6">
    <oc r="J12">
      <v>44390</v>
    </oc>
    <nc r="J12" t="inlineStr">
      <is>
        <t>07 Aug</t>
      </is>
    </nc>
  </rcc>
  <rcc rId="858" sId="6">
    <oc r="I13">
      <f>I12+7</f>
    </oc>
    <nc r="I13" t="inlineStr">
      <is>
        <t>15 Aug</t>
      </is>
    </nc>
  </rcc>
  <rcc rId="859" sId="6">
    <oc r="J13">
      <f>J12+7</f>
    </oc>
    <nc r="J13" t="inlineStr">
      <is>
        <t>17 Aug</t>
      </is>
    </nc>
  </rcc>
  <rcc rId="860" sId="6">
    <nc r="I14" t="inlineStr">
      <is>
        <t>29 Aug</t>
      </is>
    </nc>
  </rcc>
  <rcc rId="861" sId="6">
    <nc r="J14" t="inlineStr">
      <is>
        <t>31 Aug</t>
      </is>
    </nc>
  </rcc>
  <rcc rId="862" sId="6">
    <nc r="I15" t="inlineStr">
      <is>
        <t>12 Sep</t>
      </is>
    </nc>
  </rcc>
  <rcc rId="863" sId="6">
    <nc r="J15" t="inlineStr">
      <is>
        <t>14 Sep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B47967-7288-4EFC-B3A3-156A4AF2D0DB}" action="delete"/>
  <rdn rId="0" localSheetId="1" customView="1" name="Z_A4B47967_7288_4EFC_B3A3_156A4AF2D0DB_.wvu.Cols" hidden="1" oldHidden="1">
    <formula>'MENU '!$L:$L</formula>
    <oldFormula>'MENU '!$L:$L</oldFormula>
  </rdn>
  <rdn rId="0" localSheetId="2" customView="1" name="Z_A4B47967_7288_4EFC_B3A3_156A4AF2D0DB_.wvu.PrintArea" hidden="1" oldHidden="1">
    <formula>'LGB DIRECT (SEA)'!$A$1:$H$38</formula>
    <oldFormula>'LGB DIRECT (SEA)'!$A$1:$H$38</oldFormula>
  </rdn>
  <rdn rId="0" localSheetId="3" customView="1" name="Z_A4B47967_7288_4EFC_B3A3_156A4AF2D0DB_.wvu.PrintArea" hidden="1" oldHidden="1">
    <formula>'LGB VIA HKG (SEA)'!$A$1:$L$29</formula>
    <oldFormula>'LGB VIA HKG (SEA)'!$A$1:$L$29</oldFormula>
  </rdn>
  <rdn rId="0" localSheetId="4" customView="1" name="Z_A4B47967_7288_4EFC_B3A3_156A4AF2D0DB_.wvu.PrintArea" hidden="1" oldHidden="1">
    <formula>'LAS -OAK DIRECT (SEA2)'!$A$1:$J$37</formula>
    <oldFormula>'LAS -OAK DIRECT (SEA2)'!$A$1:$J$37</oldFormula>
  </rdn>
  <rdn rId="0" localSheetId="5" customView="1" name="Z_A4B47967_7288_4EFC_B3A3_156A4AF2D0DB_.wvu.PrintArea" hidden="1" oldHidden="1">
    <formula>'CANADA TS (CPNW)'!$A$1:$N$33</formula>
    <oldFormula>'CANADA TS (CPNW)'!$A$1:$N$33</oldFormula>
  </rdn>
  <rdn rId="0" localSheetId="5" customView="1" name="Z_A4B47967_7288_4EFC_B3A3_156A4AF2D0DB_.wvu.Rows" hidden="1" oldHidden="1">
    <formula>'CANADA TS (CPNW)'!$51:$66</formula>
    <oldFormula>'CANADA TS (CPNW)'!$51:$66</oldFormula>
  </rdn>
  <rdn rId="0" localSheetId="6" customView="1" name="Z_A4B47967_7288_4EFC_B3A3_156A4AF2D0DB_.wvu.PrintArea" hidden="1" oldHidden="1">
    <formula>'USEC DIRECT (AWE6) '!$A$1:$M$33</formula>
  </rdn>
  <rdn rId="0" localSheetId="10" customView="1" name="Z_A4B47967_7288_4EFC_B3A3_156A4AF2D0DB_.wvu.PrintArea" hidden="1" oldHidden="1">
    <formula>'BOSTON VIA SHA (AWE1)'!$A$1:$L$34</formula>
    <oldFormula>'BOSTON VIA SHA (AWE1)'!$A$1:$L$34</oldFormula>
  </rdn>
  <rdn rId="0" localSheetId="11" customView="1" name="Z_A4B47967_7288_4EFC_B3A3_156A4AF2D0DB_.wvu.PrintArea" hidden="1" oldHidden="1">
    <formula>'BALTIMORE VIA HKG (AWE3)'!$A$1:$L$38</formula>
    <oldFormula>'BALTIMORE VIA HKG (AWE3)'!$A$1:$L$38</oldFormula>
  </rdn>
  <rdn rId="0" localSheetId="13" customView="1" name="Z_A4B47967_7288_4EFC_B3A3_156A4AF2D0DB_.wvu.PrintArea" hidden="1" oldHidden="1">
    <formula>'SEA-VAN VIA HKG (OPNW)'!$A$1:$N$42</formula>
    <oldFormula>'SEA-VAN VIA HKG (OPNW)'!$A$1:$N$42</oldFormula>
  </rdn>
  <rdn rId="0" localSheetId="14" customView="1" name="Z_A4B47967_7288_4EFC_B3A3_156A4AF2D0DB_.wvu.Rows" hidden="1" oldHidden="1">
    <formula>'TACOMA VIA YTN (EPNW)'!$8:$22</formula>
    <oldFormula>'TACOMA VIA YTN (EPNW)'!$8:$22</oldFormula>
  </rdn>
  <rdn rId="0" localSheetId="15" customView="1" name="Z_A4B47967_7288_4EFC_B3A3_156A4AF2D0DB_.wvu.PrintArea" hidden="1" oldHidden="1">
    <formula>'GULF VIA XMN (GME)'!$A$1:$Q$68</formula>
    <oldFormula>'GULF VIA XMN (GME)'!$A$1:$Q$68</oldFormula>
  </rdn>
  <rdn rId="0" localSheetId="15" customView="1" name="Z_A4B47967_7288_4EFC_B3A3_156A4AF2D0DB_.wvu.Rows" hidden="1" oldHidden="1">
    <formula>'GULF VIA XMN (GME)'!$4:$38</formula>
    <oldFormula>'GULF VIA XMN (GME)'!$4:$38</oldFormula>
  </rdn>
  <rcv guid="{A4B47967-7288-4EFC-B3A3-156A4AF2D0D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" sId="5">
    <oc r="A12" t="inlineStr">
      <is>
        <t>COSCO SHIPPING ROSE</t>
      </is>
    </oc>
    <nc r="A12" t="inlineStr">
      <is>
        <t>COSCO EXCELLENCE</t>
      </is>
    </nc>
  </rcc>
  <rcc rId="878" sId="5">
    <oc r="B12" t="inlineStr">
      <is>
        <t>020E</t>
      </is>
    </oc>
    <nc r="B12" t="inlineStr">
      <is>
        <t>057E</t>
      </is>
    </nc>
  </rcc>
  <rcc rId="879" sId="5" numFmtId="19">
    <oc r="C12">
      <v>44347</v>
    </oc>
    <nc r="C12" t="inlineStr">
      <is>
        <t>04 Jul</t>
      </is>
    </nc>
  </rcc>
  <rcc rId="880" sId="5" numFmtId="19">
    <oc r="D12">
      <v>44348</v>
    </oc>
    <nc r="D12" t="inlineStr">
      <is>
        <t>05 Jul</t>
      </is>
    </nc>
  </rcc>
  <rcc rId="881" sId="5">
    <oc r="A13" t="inlineStr">
      <is>
        <t>COSCO HOPE</t>
      </is>
    </oc>
    <nc r="A13" t="inlineStr">
      <is>
        <t>OOCL BERLIN</t>
      </is>
    </nc>
  </rcc>
  <rcc rId="882" sId="5">
    <oc r="B13" t="inlineStr">
      <is>
        <t>045E</t>
      </is>
    </oc>
    <nc r="B13" t="inlineStr">
      <is>
        <t>037E</t>
      </is>
    </nc>
  </rcc>
  <rcc rId="883" sId="5">
    <oc r="C13">
      <f>C12+6</f>
    </oc>
    <nc r="C13" t="inlineStr">
      <is>
        <t>07 Jul</t>
      </is>
    </nc>
  </rcc>
  <rcc rId="884" sId="5">
    <oc r="D13">
      <f>D12+6</f>
    </oc>
    <nc r="D13" t="inlineStr">
      <is>
        <t>08 Jul</t>
      </is>
    </nc>
  </rcc>
  <rcc rId="885" sId="5">
    <oc r="A14" t="inlineStr">
      <is>
        <t>OOCL SINGAPORE</t>
      </is>
    </oc>
    <nc r="A14" t="inlineStr">
      <is>
        <t>OOCL CHONGQING</t>
      </is>
    </nc>
  </rcc>
  <rcc rId="886" sId="5">
    <oc r="B14" t="inlineStr">
      <is>
        <t>042E</t>
      </is>
    </oc>
    <nc r="B14" t="inlineStr">
      <is>
        <t>037E</t>
      </is>
    </nc>
  </rcc>
  <rcc rId="887" sId="5">
    <oc r="C14">
      <f>C13+7</f>
    </oc>
    <nc r="C14" t="inlineStr">
      <is>
        <t>16 Jul</t>
      </is>
    </nc>
  </rcc>
  <rcc rId="888" sId="5">
    <oc r="D14">
      <f>D13+7</f>
    </oc>
    <nc r="D14" t="inlineStr">
      <is>
        <t>17 Jul</t>
      </is>
    </nc>
  </rcc>
  <rcc rId="889" sId="5">
    <oc r="A15" t="inlineStr">
      <is>
        <t>COSCO SHIPPING PEONY</t>
      </is>
    </oc>
    <nc r="A15" t="inlineStr">
      <is>
        <t>COSCO SHIPPING CAMELLIA</t>
      </is>
    </nc>
  </rcc>
  <rcc rId="890" sId="5">
    <oc r="B15" t="inlineStr">
      <is>
        <t>015E</t>
      </is>
    </oc>
    <nc r="B15" t="inlineStr">
      <is>
        <t>011E</t>
      </is>
    </nc>
  </rcc>
  <rcc rId="891" sId="5">
    <oc r="C15">
      <f>C14+7</f>
    </oc>
    <nc r="C15" t="inlineStr">
      <is>
        <t>18 Jul</t>
      </is>
    </nc>
  </rcc>
  <rcc rId="892" sId="5">
    <oc r="D15">
      <f>D14+7</f>
    </oc>
    <nc r="D15" t="inlineStr">
      <is>
        <t>19 Jul</t>
      </is>
    </nc>
  </rcc>
  <rcc rId="893" sId="5">
    <oc r="A16" t="inlineStr">
      <is>
        <t>OOCL BERLIN</t>
      </is>
    </oc>
    <nc r="A16" t="inlineStr">
      <is>
        <t>OOCL KOREA</t>
      </is>
    </nc>
  </rcc>
  <rcc rId="894" sId="5">
    <oc r="B16" t="inlineStr">
      <is>
        <t>037E</t>
      </is>
    </oc>
    <nc r="B16" t="inlineStr">
      <is>
        <t>035E</t>
      </is>
    </nc>
  </rcc>
  <rcc rId="895" sId="5">
    <oc r="C16">
      <f>C15+7</f>
    </oc>
    <nc r="C16" t="inlineStr">
      <is>
        <t>25 Jul</t>
      </is>
    </nc>
  </rcc>
  <rcc rId="896" sId="5">
    <oc r="D16">
      <f>D15+7</f>
    </oc>
    <nc r="D16" t="inlineStr">
      <is>
        <t>26 Jul</t>
      </is>
    </nc>
  </rcc>
  <rcc rId="897" sId="5">
    <oc r="A17" t="inlineStr">
      <is>
        <t>COSCO EXCELLENCE</t>
      </is>
    </oc>
    <nc r="A17" t="inlineStr">
      <is>
        <t>OOCL POLAND</t>
      </is>
    </nc>
  </rcc>
  <rcc rId="898" sId="5">
    <oc r="B17" t="inlineStr">
      <is>
        <t>057E</t>
      </is>
    </oc>
    <nc r="B17" t="inlineStr">
      <is>
        <t>027E</t>
      </is>
    </nc>
  </rcc>
  <rcc rId="899" sId="5">
    <oc r="C17">
      <f>C16+7</f>
    </oc>
    <nc r="C17" t="inlineStr">
      <is>
        <t>01 Aug</t>
      </is>
    </nc>
  </rcc>
  <rcc rId="900" sId="5">
    <oc r="D17">
      <f>D16+7</f>
    </oc>
    <nc r="D17" t="inlineStr">
      <is>
        <t>02 Aug</t>
      </is>
    </nc>
  </rcc>
  <rcc rId="901" sId="5">
    <oc r="A18" t="inlineStr">
      <is>
        <t>OOCL CHONGQING</t>
      </is>
    </oc>
    <nc r="A18" t="inlineStr">
      <is>
        <t>OOCL BRUSSELS</t>
      </is>
    </nc>
  </rcc>
  <rcc rId="902" sId="5">
    <oc r="B18" t="inlineStr">
      <is>
        <t>037E</t>
      </is>
    </oc>
    <nc r="B18" t="inlineStr">
      <is>
        <t>045E</t>
      </is>
    </nc>
  </rcc>
  <rcc rId="903" sId="5">
    <oc r="C18">
      <f>C17+7</f>
    </oc>
    <nc r="C18" t="inlineStr">
      <is>
        <t>08 Aug</t>
      </is>
    </nc>
  </rcc>
  <rcc rId="904" sId="5">
    <oc r="D18">
      <f>D17+7</f>
    </oc>
    <nc r="D18" t="inlineStr">
      <is>
        <t>09 Aug</t>
      </is>
    </nc>
  </rcc>
  <rcc rId="905" sId="5">
    <oc r="A19" t="inlineStr">
      <is>
        <t>COSCO SHIPPING CAMELLIA</t>
      </is>
    </oc>
    <nc r="A19" t="inlineStr">
      <is>
        <t>COSCO SHIPPING ROSE</t>
      </is>
    </nc>
  </rcc>
  <rcc rId="906" sId="5">
    <oc r="B19" t="inlineStr">
      <is>
        <t>011E</t>
      </is>
    </oc>
    <nc r="B19" t="inlineStr">
      <is>
        <t>021E</t>
      </is>
    </nc>
  </rcc>
  <rcc rId="907" sId="5">
    <oc r="C19">
      <f>C18+7</f>
    </oc>
    <nc r="C19" t="inlineStr">
      <is>
        <t>15 Aug</t>
      </is>
    </nc>
  </rcc>
  <rcc rId="908" sId="5">
    <oc r="D19">
      <f>D18+7</f>
    </oc>
    <nc r="D19" t="inlineStr">
      <is>
        <t>16 Aug</t>
      </is>
    </nc>
  </rcc>
  <rcc rId="909" sId="5" numFmtId="19">
    <oc r="E12">
      <v>44355</v>
    </oc>
    <nc r="E12" t="inlineStr">
      <is>
        <t>13 Jul</t>
      </is>
    </nc>
  </rcc>
  <rcc rId="910" sId="5" numFmtId="19">
    <oc r="F12">
      <v>44356</v>
    </oc>
    <nc r="F12" t="inlineStr">
      <is>
        <t>14 Jul</t>
      </is>
    </nc>
  </rcc>
  <rcc rId="911" sId="5" numFmtId="19">
    <oc r="E13">
      <v>44362</v>
    </oc>
    <nc r="E13" t="inlineStr">
      <is>
        <t>16 Jul</t>
      </is>
    </nc>
  </rcc>
  <rcc rId="912" sId="5" numFmtId="19">
    <oc r="F13">
      <v>44363</v>
    </oc>
    <nc r="F13" t="inlineStr">
      <is>
        <t>17 Jul</t>
      </is>
    </nc>
  </rcc>
  <rcc rId="913" sId="5">
    <oc r="E14">
      <f>E13+7</f>
    </oc>
    <nc r="E14" t="inlineStr">
      <is>
        <t>24 Jul</t>
      </is>
    </nc>
  </rcc>
  <rcc rId="914" sId="5">
    <oc r="F14">
      <f>F13+7</f>
    </oc>
    <nc r="F14" t="inlineStr">
      <is>
        <t>25 Jul</t>
      </is>
    </nc>
  </rcc>
  <rcc rId="915" sId="5">
    <oc r="E15">
      <f>E14+7</f>
    </oc>
    <nc r="E15" t="inlineStr">
      <is>
        <t>27 Jul</t>
      </is>
    </nc>
  </rcc>
  <rcc rId="916" sId="5">
    <oc r="F15">
      <f>F14+7</f>
    </oc>
    <nc r="F15" t="inlineStr">
      <is>
        <t>28 Jul</t>
      </is>
    </nc>
  </rcc>
  <rcc rId="917" sId="5">
    <oc r="E16">
      <f>E15+7</f>
    </oc>
    <nc r="E16" t="inlineStr">
      <is>
        <t>03 Aug</t>
      </is>
    </nc>
  </rcc>
  <rcc rId="918" sId="5">
    <oc r="F16">
      <f>F15+7</f>
    </oc>
    <nc r="F16" t="inlineStr">
      <is>
        <t>04 Aug</t>
      </is>
    </nc>
  </rcc>
  <rcc rId="919" sId="5">
    <oc r="E17">
      <f>E16+7</f>
    </oc>
    <nc r="E17" t="inlineStr">
      <is>
        <t>10 Aug</t>
      </is>
    </nc>
  </rcc>
  <rcc rId="920" sId="5">
    <oc r="F17">
      <f>F16+7</f>
    </oc>
    <nc r="F17" t="inlineStr">
      <is>
        <t>11 Aug</t>
      </is>
    </nc>
  </rcc>
  <rcc rId="921" sId="5">
    <oc r="E18">
      <f>E17+7</f>
    </oc>
    <nc r="E18" t="inlineStr">
      <is>
        <t>17 Aug</t>
      </is>
    </nc>
  </rcc>
  <rcc rId="922" sId="5">
    <oc r="F18">
      <f>F17+7</f>
    </oc>
    <nc r="F18" t="inlineStr">
      <is>
        <t>18 Aug</t>
      </is>
    </nc>
  </rcc>
  <rcc rId="923" sId="5">
    <oc r="E19">
      <f>E18+7</f>
    </oc>
    <nc r="E19" t="inlineStr">
      <is>
        <t>24 Aug</t>
      </is>
    </nc>
  </rcc>
  <rcc rId="924" sId="5">
    <oc r="F19">
      <f>F18+7</f>
    </oc>
    <nc r="F19" t="inlineStr">
      <is>
        <t>25 Aug</t>
      </is>
    </nc>
  </rcc>
  <rcc rId="925" sId="5" numFmtId="19">
    <oc r="I12">
      <v>44361</v>
    </oc>
    <nc r="I12">
      <v>44397</v>
    </nc>
  </rcc>
  <rcc rId="926" sId="5" numFmtId="19">
    <oc r="J12">
      <v>44363</v>
    </oc>
    <nc r="J12">
      <v>44398</v>
    </nc>
  </rcc>
  <rcc rId="927" sId="5">
    <oc r="G14" t="inlineStr">
      <is>
        <t>XIN WEI HAI</t>
      </is>
    </oc>
    <nc r="G14" t="inlineStr">
      <is>
        <t>CSCL WINTER</t>
      </is>
    </nc>
  </rcc>
  <rcc rId="928" sId="5">
    <oc r="G15" t="inlineStr">
      <is>
        <t>TBA</t>
      </is>
    </oc>
    <nc r="G15" t="inlineStr">
      <is>
        <t>XIN BEIJING</t>
      </is>
    </nc>
  </rcc>
  <rcc rId="929" sId="5">
    <oc r="G19" t="inlineStr">
      <is>
        <t>TBA</t>
      </is>
    </oc>
    <nc r="G19" t="inlineStr">
      <is>
        <t>CSCL WINTER</t>
      </is>
    </nc>
  </rcc>
  <rcc rId="930" sId="5" odxf="1" dxf="1">
    <oc r="G16" t="inlineStr">
      <is>
        <t>XIN NAN SHA</t>
      </is>
    </oc>
    <nc r="G16" t="inlineStr">
      <is>
        <t>TBA</t>
      </is>
    </nc>
    <ndxf>
      <font>
        <sz val="10"/>
        <color rgb="FFFF0000"/>
        <name val="Arial"/>
      </font>
    </ndxf>
  </rcc>
  <rcc rId="931" sId="5" odxf="1" dxf="1">
    <oc r="G17" t="inlineStr">
      <is>
        <t>XIN BEIJING</t>
      </is>
    </oc>
    <nc r="G17" t="inlineStr">
      <is>
        <t>TBA</t>
      </is>
    </nc>
    <ndxf>
      <font>
        <sz val="10"/>
        <color rgb="FFFF0000"/>
        <name val="Arial"/>
      </font>
    </ndxf>
  </rcc>
  <rcc rId="932" sId="5">
    <oc r="H12" t="inlineStr">
      <is>
        <t>255N</t>
      </is>
    </oc>
    <nc r="H12" t="inlineStr">
      <is>
        <t>256N</t>
      </is>
    </nc>
  </rcc>
  <rcc rId="933" sId="5">
    <oc r="H14" t="inlineStr">
      <is>
        <t>139N</t>
      </is>
    </oc>
    <nc r="H14" t="inlineStr">
      <is>
        <t>038N</t>
      </is>
    </nc>
  </rcc>
  <rcc rId="934" sId="5">
    <nc r="H15" t="inlineStr">
      <is>
        <t>127N</t>
      </is>
    </nc>
  </rcc>
  <rcc rId="935" sId="5">
    <oc r="H16" t="inlineStr">
      <is>
        <t>433N</t>
      </is>
    </oc>
    <nc r="H16"/>
  </rcc>
  <rcc rId="936" sId="5">
    <oc r="H17" t="inlineStr">
      <is>
        <t>127N</t>
      </is>
    </oc>
    <nc r="H17"/>
  </rcc>
  <rcc rId="937" sId="5">
    <oc r="H18" t="inlineStr">
      <is>
        <t>256N</t>
      </is>
    </oc>
    <nc r="H18" t="inlineStr">
      <is>
        <t>257N</t>
      </is>
    </nc>
  </rcc>
  <rcc rId="938" sId="5">
    <nc r="H19" t="inlineStr">
      <is>
        <t>039N</t>
      </is>
    </nc>
  </rcc>
  <rcc rId="939" sId="5" numFmtId="19">
    <oc r="K12">
      <v>44373</v>
    </oc>
    <nc r="K12">
      <v>44408</v>
    </nc>
  </rcc>
  <rcc rId="940" sId="5" numFmtId="19">
    <oc r="L12">
      <v>44375</v>
    </oc>
    <nc r="L12">
      <v>44410</v>
    </nc>
  </rcc>
  <rcc rId="941" sId="5" numFmtId="19">
    <oc r="M12">
      <v>44377</v>
    </oc>
    <nc r="M12">
      <v>44412</v>
    </nc>
  </rcc>
  <rcc rId="942" sId="5" numFmtId="19">
    <oc r="N12">
      <v>44379</v>
    </oc>
    <nc r="N12">
      <v>44414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12">
    <oc r="A12" t="inlineStr">
      <is>
        <t>COSCO SHIPPING ROSE</t>
      </is>
    </oc>
    <nc r="A12" t="inlineStr">
      <is>
        <t>COSCO EXCELLENCE</t>
      </is>
    </nc>
  </rcc>
  <rcc rId="944" sId="12">
    <oc r="B12" t="inlineStr">
      <is>
        <t>020E</t>
      </is>
    </oc>
    <nc r="B12" t="inlineStr">
      <is>
        <t>057E</t>
      </is>
    </nc>
  </rcc>
  <rcc rId="945" sId="12" numFmtId="19">
    <oc r="C12">
      <v>44347</v>
    </oc>
    <nc r="C12" t="inlineStr">
      <is>
        <t>04 Jul</t>
      </is>
    </nc>
  </rcc>
  <rcc rId="946" sId="12" numFmtId="19">
    <oc r="D12">
      <v>44348</v>
    </oc>
    <nc r="D12" t="inlineStr">
      <is>
        <t>05 Jul</t>
      </is>
    </nc>
  </rcc>
  <rcc rId="947" sId="12" numFmtId="19">
    <oc r="E12">
      <v>44355</v>
    </oc>
    <nc r="E12" t="inlineStr">
      <is>
        <t>13 Jul</t>
      </is>
    </nc>
  </rcc>
  <rcc rId="948" sId="12" numFmtId="19">
    <oc r="F12">
      <v>44356</v>
    </oc>
    <nc r="F12" t="inlineStr">
      <is>
        <t>14 Jul</t>
      </is>
    </nc>
  </rcc>
  <rcc rId="949" sId="12">
    <oc r="A13" t="inlineStr">
      <is>
        <t>COSCO HOPE</t>
      </is>
    </oc>
    <nc r="A13" t="inlineStr">
      <is>
        <t>OOCL BERLIN</t>
      </is>
    </nc>
  </rcc>
  <rcc rId="950" sId="12">
    <oc r="B13" t="inlineStr">
      <is>
        <t>045E</t>
      </is>
    </oc>
    <nc r="B13" t="inlineStr">
      <is>
        <t>037E</t>
      </is>
    </nc>
  </rcc>
  <rcc rId="951" sId="12">
    <oc r="C13">
      <f>C12+6</f>
    </oc>
    <nc r="C13" t="inlineStr">
      <is>
        <t>07 Jul</t>
      </is>
    </nc>
  </rcc>
  <rcc rId="952" sId="12">
    <oc r="D13">
      <f>D12+6</f>
    </oc>
    <nc r="D13" t="inlineStr">
      <is>
        <t>08 Jul</t>
      </is>
    </nc>
  </rcc>
  <rcc rId="953" sId="12" numFmtId="19">
    <oc r="E13">
      <v>44362</v>
    </oc>
    <nc r="E13" t="inlineStr">
      <is>
        <t>16 Jul</t>
      </is>
    </nc>
  </rcc>
  <rcc rId="954" sId="12" numFmtId="19">
    <oc r="F13">
      <v>44363</v>
    </oc>
    <nc r="F13" t="inlineStr">
      <is>
        <t>17 Jul</t>
      </is>
    </nc>
  </rcc>
  <rcc rId="955" sId="12">
    <oc r="A14" t="inlineStr">
      <is>
        <t>OOCL SINGAPORE</t>
      </is>
    </oc>
    <nc r="A14" t="inlineStr">
      <is>
        <t>OOCL CHONGQING</t>
      </is>
    </nc>
  </rcc>
  <rcc rId="956" sId="12">
    <oc r="B14" t="inlineStr">
      <is>
        <t>042E</t>
      </is>
    </oc>
    <nc r="B14" t="inlineStr">
      <is>
        <t>037E</t>
      </is>
    </nc>
  </rcc>
  <rcc rId="957" sId="12">
    <oc r="C14">
      <f>C13+7</f>
    </oc>
    <nc r="C14" t="inlineStr">
      <is>
        <t>16 Jul</t>
      </is>
    </nc>
  </rcc>
  <rcc rId="958" sId="12">
    <oc r="D14">
      <f>D13+7</f>
    </oc>
    <nc r="D14" t="inlineStr">
      <is>
        <t>17 Jul</t>
      </is>
    </nc>
  </rcc>
  <rcc rId="959" sId="12">
    <oc r="E14">
      <f>E13+7</f>
    </oc>
    <nc r="E14" t="inlineStr">
      <is>
        <t>24 Jul</t>
      </is>
    </nc>
  </rcc>
  <rcc rId="960" sId="12">
    <oc r="F14">
      <f>F13+7</f>
    </oc>
    <nc r="F14" t="inlineStr">
      <is>
        <t>25 Jul</t>
      </is>
    </nc>
  </rcc>
  <rcc rId="961" sId="12">
    <oc r="A15" t="inlineStr">
      <is>
        <t>COSCO SHIPPING PEONY</t>
      </is>
    </oc>
    <nc r="A15" t="inlineStr">
      <is>
        <t>COSCO SHIPPING CAMELLIA</t>
      </is>
    </nc>
  </rcc>
  <rcc rId="962" sId="12">
    <oc r="B15" t="inlineStr">
      <is>
        <t>015E</t>
      </is>
    </oc>
    <nc r="B15" t="inlineStr">
      <is>
        <t>011E</t>
      </is>
    </nc>
  </rcc>
  <rcc rId="963" sId="12">
    <oc r="C15">
      <f>C14+7</f>
    </oc>
    <nc r="C15" t="inlineStr">
      <is>
        <t>18 Jul</t>
      </is>
    </nc>
  </rcc>
  <rcc rId="964" sId="12">
    <oc r="D15">
      <f>D14+7</f>
    </oc>
    <nc r="D15" t="inlineStr">
      <is>
        <t>19 Jul</t>
      </is>
    </nc>
  </rcc>
  <rcc rId="965" sId="12">
    <oc r="E15">
      <f>E14+7</f>
    </oc>
    <nc r="E15" t="inlineStr">
      <is>
        <t>27 Jul</t>
      </is>
    </nc>
  </rcc>
  <rcc rId="966" sId="12">
    <oc r="F15">
      <f>F14+7</f>
    </oc>
    <nc r="F15" t="inlineStr">
      <is>
        <t>28 Jul</t>
      </is>
    </nc>
  </rcc>
  <rcc rId="967" sId="12">
    <oc r="A16" t="inlineStr">
      <is>
        <t>OOCL BERLIN</t>
      </is>
    </oc>
    <nc r="A16" t="inlineStr">
      <is>
        <t>OOCL KOREA</t>
      </is>
    </nc>
  </rcc>
  <rcc rId="968" sId="12">
    <oc r="B16" t="inlineStr">
      <is>
        <t>037E</t>
      </is>
    </oc>
    <nc r="B16" t="inlineStr">
      <is>
        <t>035E</t>
      </is>
    </nc>
  </rcc>
  <rcc rId="969" sId="12">
    <oc r="C16">
      <f>C15+7</f>
    </oc>
    <nc r="C16" t="inlineStr">
      <is>
        <t>25 Jul</t>
      </is>
    </nc>
  </rcc>
  <rcc rId="970" sId="12">
    <oc r="D16">
      <f>D15+7</f>
    </oc>
    <nc r="D16" t="inlineStr">
      <is>
        <t>26 Jul</t>
      </is>
    </nc>
  </rcc>
  <rcc rId="971" sId="12">
    <oc r="E16">
      <f>E15+7</f>
    </oc>
    <nc r="E16" t="inlineStr">
      <is>
        <t>03 Aug</t>
      </is>
    </nc>
  </rcc>
  <rcc rId="972" sId="12">
    <oc r="F16">
      <f>F15+7</f>
    </oc>
    <nc r="F16" t="inlineStr">
      <is>
        <t>04 Aug</t>
      </is>
    </nc>
  </rcc>
  <rcc rId="973" sId="12">
    <oc r="A17" t="inlineStr">
      <is>
        <t>COSCO EXCELLENCE</t>
      </is>
    </oc>
    <nc r="A17" t="inlineStr">
      <is>
        <t>OOCL POLAND</t>
      </is>
    </nc>
  </rcc>
  <rcc rId="974" sId="12">
    <oc r="B17" t="inlineStr">
      <is>
        <t>057E</t>
      </is>
    </oc>
    <nc r="B17" t="inlineStr">
      <is>
        <t>027E</t>
      </is>
    </nc>
  </rcc>
  <rcc rId="975" sId="12">
    <oc r="C17">
      <f>C16+7</f>
    </oc>
    <nc r="C17" t="inlineStr">
      <is>
        <t>01 Aug</t>
      </is>
    </nc>
  </rcc>
  <rcc rId="976" sId="12">
    <oc r="D17">
      <f>D16+7</f>
    </oc>
    <nc r="D17" t="inlineStr">
      <is>
        <t>02 Aug</t>
      </is>
    </nc>
  </rcc>
  <rcc rId="977" sId="12">
    <oc r="E17">
      <f>E16+7</f>
    </oc>
    <nc r="E17" t="inlineStr">
      <is>
        <t>10 Aug</t>
      </is>
    </nc>
  </rcc>
  <rcc rId="978" sId="12">
    <oc r="F17">
      <f>F16+7</f>
    </oc>
    <nc r="F17" t="inlineStr">
      <is>
        <t>11 Aug</t>
      </is>
    </nc>
  </rcc>
  <rcc rId="979" sId="12">
    <oc r="A18" t="inlineStr">
      <is>
        <t>OOCL CHONGQING</t>
      </is>
    </oc>
    <nc r="A18" t="inlineStr">
      <is>
        <t>OOCL BRUSSELS</t>
      </is>
    </nc>
  </rcc>
  <rcc rId="980" sId="12">
    <oc r="B18" t="inlineStr">
      <is>
        <t>037E</t>
      </is>
    </oc>
    <nc r="B18" t="inlineStr">
      <is>
        <t>045E</t>
      </is>
    </nc>
  </rcc>
  <rcc rId="981" sId="12">
    <oc r="C18">
      <f>C17+7</f>
    </oc>
    <nc r="C18" t="inlineStr">
      <is>
        <t>08 Aug</t>
      </is>
    </nc>
  </rcc>
  <rcc rId="982" sId="12">
    <oc r="D18">
      <f>D17+7</f>
    </oc>
    <nc r="D18" t="inlineStr">
      <is>
        <t>09 Aug</t>
      </is>
    </nc>
  </rcc>
  <rcc rId="983" sId="12">
    <oc r="E18">
      <f>E17+7</f>
    </oc>
    <nc r="E18" t="inlineStr">
      <is>
        <t>17 Aug</t>
      </is>
    </nc>
  </rcc>
  <rcc rId="984" sId="12">
    <oc r="F18">
      <f>F17+7</f>
    </oc>
    <nc r="F18" t="inlineStr">
      <is>
        <t>18 Aug</t>
      </is>
    </nc>
  </rcc>
  <rcc rId="985" sId="12">
    <oc r="A19" t="inlineStr">
      <is>
        <t>COSCO SHIPPING CAMELLIA</t>
      </is>
    </oc>
    <nc r="A19" t="inlineStr">
      <is>
        <t>COSCO SHIPPING ROSE</t>
      </is>
    </nc>
  </rcc>
  <rcc rId="986" sId="12">
    <oc r="B19" t="inlineStr">
      <is>
        <t>011E</t>
      </is>
    </oc>
    <nc r="B19" t="inlineStr">
      <is>
        <t>021E</t>
      </is>
    </nc>
  </rcc>
  <rcc rId="987" sId="12">
    <oc r="C19">
      <f>C18+7</f>
    </oc>
    <nc r="C19" t="inlineStr">
      <is>
        <t>15 Aug</t>
      </is>
    </nc>
  </rcc>
  <rcc rId="988" sId="12">
    <oc r="D19">
      <f>D18+7</f>
    </oc>
    <nc r="D19" t="inlineStr">
      <is>
        <t>16 Aug</t>
      </is>
    </nc>
  </rcc>
  <rcc rId="989" sId="12">
    <oc r="E19">
      <f>E18+7</f>
    </oc>
    <nc r="E19" t="inlineStr">
      <is>
        <t>24 Aug</t>
      </is>
    </nc>
  </rcc>
  <rcc rId="990" sId="12">
    <oc r="F19">
      <f>F18+7</f>
    </oc>
    <nc r="F19" t="inlineStr">
      <is>
        <t>25 Aug</t>
      </is>
    </nc>
  </rcc>
  <rcc rId="991" sId="12" numFmtId="19">
    <oc r="I12">
      <v>44365</v>
    </oc>
    <nc r="I12">
      <v>44396</v>
    </nc>
  </rcc>
  <rcc rId="992" sId="12" numFmtId="19">
    <oc r="J12">
      <v>44366</v>
    </oc>
    <nc r="J12">
      <v>44397</v>
    </nc>
  </rcc>
  <rcc rId="993" sId="12" numFmtId="19">
    <oc r="I13">
      <f>I12+7</f>
    </oc>
    <nc r="I13">
      <v>44401</v>
    </nc>
  </rcc>
  <rcc rId="994" sId="12">
    <oc r="G12" t="inlineStr">
      <is>
        <t>CMA CGM LITANI</t>
      </is>
    </oc>
    <nc r="G12" t="inlineStr">
      <is>
        <t>CMA CGM NORMA</t>
      </is>
    </nc>
  </rcc>
  <rcc rId="995" sId="12">
    <oc r="G15" t="inlineStr">
      <is>
        <t>CMA CGM ESTELLE</t>
      </is>
    </oc>
    <nc r="G15" t="inlineStr">
      <is>
        <t>CMA CGM PELLEAS</t>
      </is>
    </nc>
  </rcc>
  <rcc rId="996" sId="12">
    <oc r="G16" t="inlineStr">
      <is>
        <t>CMA CGM NORMA</t>
      </is>
    </oc>
    <nc r="G16" t="inlineStr">
      <is>
        <t>CMA CGM LITANI</t>
      </is>
    </nc>
  </rcc>
  <rcc rId="997" sId="12">
    <oc r="G17" t="inlineStr">
      <is>
        <t>CMA CGM LITANI</t>
      </is>
    </oc>
    <nc r="G17" t="inlineStr">
      <is>
        <t>CMA CGM ESTELLE</t>
      </is>
    </nc>
  </rcc>
  <rcc rId="998" sId="12">
    <oc r="G18" t="inlineStr">
      <is>
        <t>CMA CGM PELLEAS</t>
      </is>
    </oc>
    <nc r="G18" t="inlineStr">
      <is>
        <t>APL QINGDAO</t>
      </is>
    </nc>
  </rcc>
  <rcc rId="999" sId="12">
    <oc r="G19" t="inlineStr">
      <is>
        <t>APL QINGDAO</t>
      </is>
    </oc>
    <nc r="G19" t="inlineStr">
      <is>
        <t>CMA CGM NORMA</t>
      </is>
    </nc>
  </rcc>
  <rcc rId="1000" sId="12">
    <oc r="G14" t="inlineStr">
      <is>
        <t>APL QINGDAO</t>
      </is>
    </oc>
    <nc r="G14" t="inlineStr">
      <is>
        <t>TBA</t>
      </is>
    </nc>
  </rcc>
  <rcc rId="1001" sId="12" odxf="1" dxf="1">
    <oc r="G13" t="inlineStr">
      <is>
        <t>TBA</t>
      </is>
    </oc>
    <nc r="G13" t="inlineStr">
      <is>
        <t>CMA CGM TITAN</t>
      </is>
    </nc>
    <ndxf>
      <font>
        <sz val="10"/>
        <color indexed="12"/>
        <name val="Arial"/>
      </font>
    </ndxf>
  </rcc>
  <rfmt sheetId="12" sqref="G14" start="0" length="2147483647">
    <dxf>
      <font>
        <color rgb="FFFF0000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12">
    <oc r="H12" t="inlineStr">
      <is>
        <t>0TN49S1MA</t>
      </is>
    </oc>
    <nc r="H12" t="inlineStr">
      <is>
        <t>0TN4JS1MA</t>
      </is>
    </nc>
  </rcc>
  <rcc rId="1003" sId="12">
    <nc r="H13" t="inlineStr">
      <is>
        <t>0TN4LS1MA</t>
      </is>
    </nc>
  </rcc>
  <rcc rId="1004" sId="12">
    <oc r="H14" t="inlineStr">
      <is>
        <t>0TN4DS1MA</t>
      </is>
    </oc>
    <nc r="H14"/>
  </rcc>
  <rcc rId="1005" sId="12">
    <oc r="H15" t="inlineStr">
      <is>
        <t>0TN4FS1MA</t>
      </is>
    </oc>
    <nc r="H15" t="inlineStr">
      <is>
        <t>0TN4PS1MA</t>
      </is>
    </nc>
  </rcc>
  <rcc rId="1006" sId="12">
    <oc r="H16" t="inlineStr">
      <is>
        <t>0TN4HS1MA</t>
      </is>
    </oc>
    <nc r="H16" t="inlineStr">
      <is>
        <t>0TN4RS1MA</t>
      </is>
    </nc>
  </rcc>
  <rcc rId="1007" sId="12">
    <oc r="H17" t="inlineStr">
      <is>
        <t>0TN4LS1MA</t>
      </is>
    </oc>
    <nc r="H17" t="inlineStr">
      <is>
        <t>0TN4TS1MA</t>
      </is>
    </nc>
  </rcc>
  <rcc rId="1008" sId="12">
    <oc r="H18" t="inlineStr">
      <is>
        <t>0TN4NS1MA</t>
      </is>
    </oc>
    <nc r="H18" t="inlineStr">
      <is>
        <t>0TN4VS1MA</t>
      </is>
    </nc>
  </rcc>
  <rcc rId="1009" sId="12">
    <oc r="H19" t="inlineStr">
      <is>
        <t>0TN4PS1MA</t>
      </is>
    </oc>
    <nc r="H19" t="inlineStr">
      <is>
        <t>0TN4XS1MA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0" sId="12" numFmtId="19">
    <oc r="J13">
      <f>J12+7</f>
    </oc>
    <nc r="J13">
      <v>44402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1" sId="12" numFmtId="19">
    <oc r="K12">
      <v>44379</v>
    </oc>
    <nc r="K12">
      <v>44410</v>
    </nc>
  </rcc>
  <rcc rId="1012" sId="12" numFmtId="19">
    <oc r="L12">
      <v>44382</v>
    </oc>
    <nc r="L12">
      <v>44413</v>
    </nc>
  </rcc>
  <rcc rId="1013" sId="12" numFmtId="19">
    <oc r="M12">
      <v>44382</v>
    </oc>
    <nc r="M12">
      <v>44413</v>
    </nc>
  </rcc>
  <rcc rId="1014" sId="12" numFmtId="19">
    <oc r="N12">
      <v>44385</v>
    </oc>
    <nc r="N12">
      <v>44416</v>
    </nc>
  </rcc>
  <rcc rId="1015" sId="12" numFmtId="19">
    <oc r="K13">
      <f>K12+7</f>
    </oc>
    <nc r="K13">
      <v>44416</v>
    </nc>
  </rcc>
  <rcc rId="1016" sId="12" numFmtId="19">
    <oc r="L13">
      <f>L12+7</f>
    </oc>
    <nc r="L13">
      <v>44419</v>
    </nc>
  </rcc>
  <rcc rId="1017" sId="12" numFmtId="19">
    <oc r="M13">
      <f>M12+7</f>
    </oc>
    <nc r="M13">
      <v>44419</v>
    </nc>
  </rcc>
  <rcc rId="1018" sId="12" numFmtId="19">
    <oc r="N13">
      <f>N12+7</f>
    </oc>
    <nc r="N13">
      <v>44422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" sId="13">
    <oc r="A12" t="inlineStr">
      <is>
        <t>COSCO SHIPPING ROSE</t>
      </is>
    </oc>
    <nc r="A12" t="inlineStr">
      <is>
        <t>COSCO EXCELLENCE</t>
      </is>
    </nc>
  </rcc>
  <rcc rId="1020" sId="13">
    <oc r="B12" t="inlineStr">
      <is>
        <t>020E</t>
      </is>
    </oc>
    <nc r="B12" t="inlineStr">
      <is>
        <t>057E</t>
      </is>
    </nc>
  </rcc>
  <rcc rId="1021" sId="13" numFmtId="19">
    <oc r="C12">
      <v>44347</v>
    </oc>
    <nc r="C12" t="inlineStr">
      <is>
        <t>04 Jul</t>
      </is>
    </nc>
  </rcc>
  <rcc rId="1022" sId="13" numFmtId="19">
    <oc r="D12">
      <v>44348</v>
    </oc>
    <nc r="D12" t="inlineStr">
      <is>
        <t>05 Jul</t>
      </is>
    </nc>
  </rcc>
  <rcc rId="1023" sId="13">
    <oc r="A13" t="inlineStr">
      <is>
        <t>COSCO HOPE</t>
      </is>
    </oc>
    <nc r="A13" t="inlineStr">
      <is>
        <t>OOCL BERLIN</t>
      </is>
    </nc>
  </rcc>
  <rcc rId="1024" sId="13">
    <oc r="B13" t="inlineStr">
      <is>
        <t>045E</t>
      </is>
    </oc>
    <nc r="B13" t="inlineStr">
      <is>
        <t>037E</t>
      </is>
    </nc>
  </rcc>
  <rcc rId="1025" sId="13">
    <oc r="C13">
      <f>C12+6</f>
    </oc>
    <nc r="C13" t="inlineStr">
      <is>
        <t>07 Jul</t>
      </is>
    </nc>
  </rcc>
  <rcc rId="1026" sId="13">
    <oc r="D13">
      <f>D12+6</f>
    </oc>
    <nc r="D13" t="inlineStr">
      <is>
        <t>08 Jul</t>
      </is>
    </nc>
  </rcc>
  <rcc rId="1027" sId="13">
    <oc r="A14" t="inlineStr">
      <is>
        <t>OOCL SINGAPORE</t>
      </is>
    </oc>
    <nc r="A14" t="inlineStr">
      <is>
        <t>OOCL CHONGQING</t>
      </is>
    </nc>
  </rcc>
  <rcc rId="1028" sId="13">
    <oc r="B14" t="inlineStr">
      <is>
        <t>042E</t>
      </is>
    </oc>
    <nc r="B14" t="inlineStr">
      <is>
        <t>037E</t>
      </is>
    </nc>
  </rcc>
  <rcc rId="1029" sId="13">
    <oc r="C14">
      <f>C13+7</f>
    </oc>
    <nc r="C14" t="inlineStr">
      <is>
        <t>16 Jul</t>
      </is>
    </nc>
  </rcc>
  <rcc rId="1030" sId="13">
    <oc r="D14">
      <f>D13+7</f>
    </oc>
    <nc r="D14" t="inlineStr">
      <is>
        <t>17 Jul</t>
      </is>
    </nc>
  </rcc>
  <rcc rId="1031" sId="13">
    <oc r="A15" t="inlineStr">
      <is>
        <t>COSCO SHIPPING PEONY</t>
      </is>
    </oc>
    <nc r="A15" t="inlineStr">
      <is>
        <t>COSCO SHIPPING CAMELLIA</t>
      </is>
    </nc>
  </rcc>
  <rcc rId="1032" sId="13">
    <oc r="B15" t="inlineStr">
      <is>
        <t>015E</t>
      </is>
    </oc>
    <nc r="B15" t="inlineStr">
      <is>
        <t>011E</t>
      </is>
    </nc>
  </rcc>
  <rcc rId="1033" sId="13">
    <oc r="C15">
      <f>C14+7</f>
    </oc>
    <nc r="C15" t="inlineStr">
      <is>
        <t>18 Jul</t>
      </is>
    </nc>
  </rcc>
  <rcc rId="1034" sId="13">
    <oc r="D15">
      <f>D14+7</f>
    </oc>
    <nc r="D15" t="inlineStr">
      <is>
        <t>19 Jul</t>
      </is>
    </nc>
  </rcc>
  <rcc rId="1035" sId="13">
    <oc r="A16" t="inlineStr">
      <is>
        <t>OOCL BERLIN</t>
      </is>
    </oc>
    <nc r="A16" t="inlineStr">
      <is>
        <t>OOCL KOREA</t>
      </is>
    </nc>
  </rcc>
  <rcc rId="1036" sId="13">
    <oc r="B16" t="inlineStr">
      <is>
        <t>037E</t>
      </is>
    </oc>
    <nc r="B16" t="inlineStr">
      <is>
        <t>035E</t>
      </is>
    </nc>
  </rcc>
  <rcc rId="1037" sId="13">
    <oc r="C16">
      <f>C15+7</f>
    </oc>
    <nc r="C16" t="inlineStr">
      <is>
        <t>25 Jul</t>
      </is>
    </nc>
  </rcc>
  <rcc rId="1038" sId="13">
    <oc r="D16">
      <f>D15+7</f>
    </oc>
    <nc r="D16" t="inlineStr">
      <is>
        <t>26 Jul</t>
      </is>
    </nc>
  </rcc>
  <rcc rId="1039" sId="13">
    <oc r="A17" t="inlineStr">
      <is>
        <t>COSCO EXCELLENCE</t>
      </is>
    </oc>
    <nc r="A17" t="inlineStr">
      <is>
        <t>OOCL POLAND</t>
      </is>
    </nc>
  </rcc>
  <rcc rId="1040" sId="13">
    <oc r="B17" t="inlineStr">
      <is>
        <t>057E</t>
      </is>
    </oc>
    <nc r="B17" t="inlineStr">
      <is>
        <t>027E</t>
      </is>
    </nc>
  </rcc>
  <rcc rId="1041" sId="13">
    <oc r="C17">
      <f>C16+7</f>
    </oc>
    <nc r="C17" t="inlineStr">
      <is>
        <t>01 Aug</t>
      </is>
    </nc>
  </rcc>
  <rcc rId="1042" sId="13">
    <oc r="D17">
      <f>D16+7</f>
    </oc>
    <nc r="D17" t="inlineStr">
      <is>
        <t>02 Aug</t>
      </is>
    </nc>
  </rcc>
  <rcc rId="1043" sId="13">
    <oc r="A18" t="inlineStr">
      <is>
        <t>OOCL CHONGQING</t>
      </is>
    </oc>
    <nc r="A18" t="inlineStr">
      <is>
        <t>OOCL BRUSSELS</t>
      </is>
    </nc>
  </rcc>
  <rcc rId="1044" sId="13">
    <oc r="B18" t="inlineStr">
      <is>
        <t>037E</t>
      </is>
    </oc>
    <nc r="B18" t="inlineStr">
      <is>
        <t>045E</t>
      </is>
    </nc>
  </rcc>
  <rcc rId="1045" sId="13">
    <oc r="C18">
      <f>C17+7</f>
    </oc>
    <nc r="C18" t="inlineStr">
      <is>
        <t>08 Aug</t>
      </is>
    </nc>
  </rcc>
  <rcc rId="1046" sId="13">
    <oc r="D18">
      <f>D17+7</f>
    </oc>
    <nc r="D18" t="inlineStr">
      <is>
        <t>09 Aug</t>
      </is>
    </nc>
  </rcc>
  <rcc rId="1047" sId="13">
    <oc r="A19" t="inlineStr">
      <is>
        <t>COSCO SHIPPING CAMELLIA</t>
      </is>
    </oc>
    <nc r="A19" t="inlineStr">
      <is>
        <t>COSCO SHIPPING ROSE</t>
      </is>
    </nc>
  </rcc>
  <rcc rId="1048" sId="13">
    <oc r="B19" t="inlineStr">
      <is>
        <t>011E</t>
      </is>
    </oc>
    <nc r="B19" t="inlineStr">
      <is>
        <t>021E</t>
      </is>
    </nc>
  </rcc>
  <rcc rId="1049" sId="13">
    <oc r="C19">
      <f>C18+7</f>
    </oc>
    <nc r="C19" t="inlineStr">
      <is>
        <t>15 Aug</t>
      </is>
    </nc>
  </rcc>
  <rcc rId="1050" sId="13">
    <oc r="D19">
      <f>D18+7</f>
    </oc>
    <nc r="D19" t="inlineStr">
      <is>
        <t>16 Aug</t>
      </is>
    </nc>
  </rcc>
  <rcc rId="1051" sId="13" numFmtId="19">
    <oc r="E12">
      <v>44351</v>
    </oc>
    <nc r="E12" t="inlineStr">
      <is>
        <t>08 Jul</t>
      </is>
    </nc>
  </rcc>
  <rcc rId="1052" sId="13" numFmtId="19">
    <oc r="F12">
      <v>44351</v>
    </oc>
    <nc r="F12" t="inlineStr">
      <is>
        <t>09 Jul</t>
      </is>
    </nc>
  </rcc>
  <rcc rId="1053" sId="13">
    <oc r="E13">
      <f>E12+6</f>
    </oc>
    <nc r="E13" t="inlineStr">
      <is>
        <t>10 Jul</t>
      </is>
    </nc>
  </rcc>
  <rcc rId="1054" sId="13" numFmtId="19">
    <oc r="F13">
      <v>44358</v>
    </oc>
    <nc r="F13" t="inlineStr">
      <is>
        <t>11 Jul</t>
      </is>
    </nc>
  </rcc>
  <rcc rId="1055" sId="13">
    <oc r="E14">
      <f>E13+7</f>
    </oc>
    <nc r="E14" t="inlineStr">
      <is>
        <t>19 Jul</t>
      </is>
    </nc>
  </rcc>
  <rcc rId="1056" sId="13">
    <oc r="F14">
      <f>F13+7</f>
    </oc>
    <nc r="F14" t="inlineStr">
      <is>
        <t>20 Jul</t>
      </is>
    </nc>
  </rcc>
  <rcc rId="1057" sId="13">
    <oc r="E15">
      <f>E14+7</f>
    </oc>
    <nc r="E15" t="inlineStr">
      <is>
        <t>22 Jul</t>
      </is>
    </nc>
  </rcc>
  <rcc rId="1058" sId="13">
    <oc r="F15">
      <f>F14+7</f>
    </oc>
    <nc r="F15" t="inlineStr">
      <is>
        <t>23 Jul</t>
      </is>
    </nc>
  </rcc>
  <rcc rId="1059" sId="13">
    <oc r="E16">
      <f>E15+7</f>
    </oc>
    <nc r="E16" t="inlineStr">
      <is>
        <t>29 Jul</t>
      </is>
    </nc>
  </rcc>
  <rcc rId="1060" sId="13">
    <oc r="F16">
      <f>F15+7</f>
    </oc>
    <nc r="F16" t="inlineStr">
      <is>
        <t>30 Jul</t>
      </is>
    </nc>
  </rcc>
  <rcc rId="1061" sId="13">
    <oc r="E17">
      <f>E16+7</f>
    </oc>
    <nc r="E17" t="inlineStr">
      <is>
        <t>05 Aug</t>
      </is>
    </nc>
  </rcc>
  <rcc rId="1062" sId="13">
    <oc r="F17">
      <f>F16+7</f>
    </oc>
    <nc r="F17" t="inlineStr">
      <is>
        <t>06 Aug</t>
      </is>
    </nc>
  </rcc>
  <rcc rId="1063" sId="13">
    <oc r="E18">
      <f>E17+7</f>
    </oc>
    <nc r="E18" t="inlineStr">
      <is>
        <t>12 Aug</t>
      </is>
    </nc>
  </rcc>
  <rcc rId="1064" sId="13">
    <oc r="F18">
      <f>F17+7</f>
    </oc>
    <nc r="F18" t="inlineStr">
      <is>
        <t>13 Aug</t>
      </is>
    </nc>
  </rcc>
  <rcc rId="1065" sId="13">
    <oc r="E19">
      <f>E18+7</f>
    </oc>
    <nc r="E19" t="inlineStr">
      <is>
        <t>19 Aug</t>
      </is>
    </nc>
  </rcc>
  <rcc rId="1066" sId="13">
    <oc r="F19">
      <f>F18+7</f>
    </oc>
    <nc r="F19" t="inlineStr">
      <is>
        <t>20 Aug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" sId="13" numFmtId="19">
    <oc r="I12">
      <v>44353</v>
    </oc>
    <nc r="I12">
      <v>44387</v>
    </nc>
  </rcc>
  <rcc rId="1068" sId="13" numFmtId="19">
    <oc r="J12">
      <v>44353</v>
    </oc>
    <nc r="J12">
      <v>44387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9" sId="13">
    <oc r="G13" t="inlineStr">
      <is>
        <t>OOCL CHICAGO</t>
      </is>
    </oc>
    <nc r="G13" t="inlineStr">
      <is>
        <t>OOCL NEW YORK</t>
      </is>
    </nc>
  </rcc>
  <rcc rId="1070" sId="13">
    <oc r="G14" t="inlineStr">
      <is>
        <t>OOCL VANCOUVER</t>
      </is>
    </oc>
    <nc r="G14" t="inlineStr">
      <is>
        <t>OOCL OAKLAND</t>
      </is>
    </nc>
  </rcc>
  <rcc rId="1071" sId="13">
    <oc r="G15" t="inlineStr">
      <is>
        <t>OOCL ANTWERP</t>
      </is>
    </oc>
    <nc r="G15" t="inlineStr">
      <is>
        <t>OOCL CHICAGO</t>
      </is>
    </nc>
  </rcc>
  <rcc rId="1072" sId="13">
    <oc r="G17" t="inlineStr">
      <is>
        <t>OOCL OAKLAND</t>
      </is>
    </oc>
    <nc r="G17" t="inlineStr">
      <is>
        <t>OOCL NEW YORK</t>
      </is>
    </nc>
  </rcc>
  <rcc rId="1073" sId="13">
    <oc r="G19" t="inlineStr">
      <is>
        <t>TBA</t>
      </is>
    </oc>
    <nc r="G19" t="inlineStr">
      <is>
        <t>OOCL OAKLAND</t>
      </is>
    </nc>
  </rcc>
  <rcc rId="1074" sId="13">
    <oc r="G12" t="inlineStr">
      <is>
        <t>OOCL OAKLAND</t>
      </is>
    </oc>
    <nc r="G12" t="inlineStr">
      <is>
        <t>TBA</t>
      </is>
    </nc>
  </rcc>
  <rcc rId="1075" sId="13">
    <oc r="G16" t="inlineStr">
      <is>
        <t>OOCL NEW YORK</t>
      </is>
    </oc>
    <nc r="G16" t="inlineStr">
      <is>
        <t>TBA</t>
      </is>
    </nc>
  </rcc>
  <rcc rId="1076" sId="13">
    <oc r="G18" t="inlineStr">
      <is>
        <t>OOCL CHICAGO</t>
      </is>
    </oc>
    <nc r="G18" t="inlineStr">
      <is>
        <t>TBA</t>
      </is>
    </nc>
  </rcc>
  <rfmt sheetId="13" sqref="G12 G16 G18" start="0" length="2147483647">
    <dxf>
      <font>
        <color rgb="FFFF0000"/>
      </font>
    </dxf>
  </rfmt>
  <rcc rId="1077" sId="13">
    <oc r="H13" t="inlineStr">
      <is>
        <t>076E</t>
      </is>
    </oc>
    <nc r="H13" t="inlineStr">
      <is>
        <t>079E</t>
      </is>
    </nc>
  </rcc>
  <rcc rId="1078" sId="13">
    <oc r="H14" t="inlineStr">
      <is>
        <t>125E</t>
      </is>
    </oc>
    <nc r="H14" t="inlineStr">
      <is>
        <t>103E</t>
      </is>
    </nc>
  </rcc>
  <rcc rId="1079" sId="13">
    <oc r="H15" t="inlineStr">
      <is>
        <t>120E</t>
      </is>
    </oc>
    <nc r="H15" t="inlineStr">
      <is>
        <t>077E</t>
      </is>
    </nc>
  </rcc>
  <rcc rId="1080" sId="13">
    <oc r="H17" t="inlineStr">
      <is>
        <t>103E</t>
      </is>
    </oc>
    <nc r="H17" t="inlineStr">
      <is>
        <t>080E</t>
      </is>
    </nc>
  </rcc>
  <rcc rId="1081" sId="13">
    <nc r="H19" t="inlineStr">
      <is>
        <t>104E</t>
      </is>
    </nc>
  </rcc>
  <rcc rId="1082" sId="13">
    <oc r="H12" t="inlineStr">
      <is>
        <t>102E</t>
      </is>
    </oc>
    <nc r="H12"/>
  </rcc>
  <rcc rId="1083" sId="13">
    <oc r="H16" t="inlineStr">
      <is>
        <t>079E</t>
      </is>
    </oc>
    <nc r="H16"/>
  </rcc>
  <rcc rId="1084" sId="13">
    <oc r="H18" t="inlineStr">
      <is>
        <t>077E</t>
      </is>
    </oc>
    <nc r="H18"/>
  </rcc>
  <rcc rId="1085" sId="13" numFmtId="19">
    <oc r="K13">
      <f>K12+7</f>
    </oc>
    <nc r="K13">
      <v>44408</v>
    </nc>
  </rcc>
  <rcc rId="1086" sId="13" numFmtId="19">
    <oc r="L13">
      <f>L12+7</f>
    </oc>
    <nc r="L13">
      <v>44411</v>
    </nc>
  </rcc>
  <rcc rId="1087" sId="13" numFmtId="19">
    <oc r="M13">
      <f>M12+7</f>
    </oc>
    <nc r="M13">
      <v>44412</v>
    </nc>
  </rcc>
  <rcc rId="1088" sId="13" numFmtId="19">
    <oc r="N13">
      <f>N12+7</f>
    </oc>
    <nc r="N13">
      <v>44413</v>
    </nc>
  </rcc>
  <rcc rId="1089" sId="13" numFmtId="19">
    <oc r="K12">
      <v>44368</v>
    </oc>
    <nc r="K12">
      <v>44403</v>
    </nc>
  </rcc>
  <rcc rId="1090" sId="13" numFmtId="19">
    <oc r="L12">
      <v>44371</v>
    </oc>
    <nc r="L12">
      <v>44406</v>
    </nc>
  </rcc>
  <rcc rId="1091" sId="13" numFmtId="19">
    <oc r="M12">
      <v>44372</v>
    </oc>
    <nc r="M12">
      <v>44407</v>
    </nc>
  </rcc>
  <rcc rId="1092" sId="13" numFmtId="19">
    <oc r="N12">
      <v>44373</v>
    </oc>
    <nc r="N12">
      <v>44408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" sId="15">
    <nc r="G61" t="inlineStr">
      <is>
        <t xml:space="preserve">    </t>
      </is>
    </nc>
  </rcc>
  <rcc rId="1094" sId="15" odxf="1" dxf="1">
    <oc r="A46" t="inlineStr">
      <is>
        <t>COSCO SHIPPING ROSE</t>
      </is>
    </oc>
    <nc r="A46" t="inlineStr">
      <is>
        <t>COSCO EXCELLENCE</t>
      </is>
    </nc>
    <odxf/>
    <ndxf/>
  </rcc>
  <rcc rId="1095" sId="15" odxf="1" dxf="1">
    <oc r="B46" t="inlineStr">
      <is>
        <t>020E</t>
      </is>
    </oc>
    <nc r="B46" t="inlineStr">
      <is>
        <t>057E</t>
      </is>
    </nc>
    <odxf/>
    <ndxf/>
  </rcc>
  <rcc rId="1096" sId="15" numFmtId="19">
    <oc r="C46">
      <v>44347</v>
    </oc>
    <nc r="C46" t="inlineStr">
      <is>
        <t>04 Jul</t>
      </is>
    </nc>
  </rcc>
  <rcc rId="1097" sId="15" numFmtId="19">
    <oc r="D46">
      <v>44348</v>
    </oc>
    <nc r="D46" t="inlineStr">
      <is>
        <t>05 Jul</t>
      </is>
    </nc>
  </rcc>
  <rcc rId="1098" sId="15">
    <oc r="A47" t="inlineStr">
      <is>
        <t>COSCO HOPE</t>
      </is>
    </oc>
    <nc r="A47" t="inlineStr">
      <is>
        <t>OOCL BERLIN</t>
      </is>
    </nc>
  </rcc>
  <rcc rId="1099" sId="15" odxf="1" dxf="1">
    <oc r="B47" t="inlineStr">
      <is>
        <t>045E</t>
      </is>
    </oc>
    <nc r="B47" t="inlineStr">
      <is>
        <t>037E</t>
      </is>
    </nc>
    <odxf/>
    <ndxf/>
  </rcc>
  <rcc rId="1100" sId="15" odxf="1" dxf="1" numFmtId="19">
    <oc r="C47">
      <v>44353</v>
    </oc>
    <nc r="C47" t="inlineStr">
      <is>
        <t>07 Jul</t>
      </is>
    </nc>
    <odxf/>
    <ndxf/>
  </rcc>
  <rcc rId="1101" sId="15" odxf="1" dxf="1" numFmtId="19">
    <oc r="D47">
      <v>44354</v>
    </oc>
    <nc r="D47" t="inlineStr">
      <is>
        <t>08 Jul</t>
      </is>
    </nc>
    <odxf/>
    <ndxf/>
  </rcc>
  <rcc rId="1102" sId="15" odxf="1" dxf="1">
    <oc r="A48" t="inlineStr">
      <is>
        <t>OOCL SINGAPORE</t>
      </is>
    </oc>
    <nc r="A48" t="inlineStr">
      <is>
        <t>OOCL CHONGQING</t>
      </is>
    </nc>
    <odxf>
      <alignment vertical="center"/>
    </odxf>
    <ndxf>
      <alignment vertical="top"/>
    </ndxf>
  </rcc>
  <rcc rId="1103" sId="15" odxf="1" dxf="1">
    <oc r="B48" t="inlineStr">
      <is>
        <t>042E</t>
      </is>
    </oc>
    <nc r="B48" t="inlineStr">
      <is>
        <t>037E</t>
      </is>
    </nc>
    <odxf>
      <alignment vertical="center"/>
    </odxf>
    <ndxf>
      <alignment vertical="top"/>
    </ndxf>
  </rcc>
  <rcc rId="1104" sId="15" odxf="1" dxf="1" numFmtId="19">
    <oc r="C48">
      <v>44360</v>
    </oc>
    <nc r="C48" t="inlineStr">
      <is>
        <t>16 Jul</t>
      </is>
    </nc>
    <odxf/>
    <ndxf/>
  </rcc>
  <rcc rId="1105" sId="15" odxf="1" dxf="1" numFmtId="19">
    <oc r="D48">
      <v>44361</v>
    </oc>
    <nc r="D48" t="inlineStr">
      <is>
        <t>17 Jul</t>
      </is>
    </nc>
    <odxf/>
    <ndxf/>
  </rcc>
  <rcc rId="1106" sId="15">
    <oc r="A49" t="inlineStr">
      <is>
        <t>COSCO SHIPPING PEONY</t>
      </is>
    </oc>
    <nc r="A49" t="inlineStr">
      <is>
        <t>COSCO SHIPPING CAMELLIA</t>
      </is>
    </nc>
  </rcc>
  <rcc rId="1107" sId="15" odxf="1" dxf="1">
    <oc r="B49" t="inlineStr">
      <is>
        <t>015E</t>
      </is>
    </oc>
    <nc r="B49" t="inlineStr">
      <is>
        <t>011E</t>
      </is>
    </nc>
    <odxf/>
    <ndxf/>
  </rcc>
  <rcc rId="1108" sId="15" odxf="1" dxf="1" numFmtId="19">
    <oc r="C49">
      <v>44367</v>
    </oc>
    <nc r="C49" t="inlineStr">
      <is>
        <t>18 Jul</t>
      </is>
    </nc>
    <odxf/>
    <ndxf/>
  </rcc>
  <rcc rId="1109" sId="15" odxf="1" dxf="1" numFmtId="19">
    <oc r="D49">
      <v>44368</v>
    </oc>
    <nc r="D49" t="inlineStr">
      <is>
        <t>19 Jul</t>
      </is>
    </nc>
    <odxf/>
    <ndxf/>
  </rcc>
  <rcc rId="1110" sId="15" odxf="1" dxf="1">
    <oc r="A50" t="inlineStr">
      <is>
        <t>OOCL BERLIN</t>
      </is>
    </oc>
    <nc r="A50" t="inlineStr">
      <is>
        <t>OOCL KOREA</t>
      </is>
    </nc>
    <odxf/>
    <ndxf/>
  </rcc>
  <rcc rId="1111" sId="15" odxf="1" dxf="1">
    <oc r="B50" t="inlineStr">
      <is>
        <t>037E</t>
      </is>
    </oc>
    <nc r="B50" t="inlineStr">
      <is>
        <t>035E</t>
      </is>
    </nc>
    <odxf/>
    <ndxf/>
  </rcc>
  <rcc rId="1112" sId="15" odxf="1" dxf="1" numFmtId="19">
    <oc r="C50">
      <v>44374</v>
    </oc>
    <nc r="C50" t="inlineStr">
      <is>
        <t>25 Jul</t>
      </is>
    </nc>
    <odxf/>
    <ndxf/>
  </rcc>
  <rcc rId="1113" sId="15" odxf="1" dxf="1" numFmtId="19">
    <oc r="D50">
      <v>44375</v>
    </oc>
    <nc r="D50" t="inlineStr">
      <is>
        <t>26 Jul</t>
      </is>
    </nc>
    <odxf/>
    <ndxf/>
  </rcc>
  <rcc rId="1114" sId="15">
    <oc r="A51" t="inlineStr">
      <is>
        <t>COSCO EXCELLENCE</t>
      </is>
    </oc>
    <nc r="A51" t="inlineStr">
      <is>
        <t>OOCL POLAND</t>
      </is>
    </nc>
  </rcc>
  <rcc rId="1115" sId="15" odxf="1" dxf="1">
    <oc r="B51" t="inlineStr">
      <is>
        <t>057E</t>
      </is>
    </oc>
    <nc r="B51" t="inlineStr">
      <is>
        <t>027E</t>
      </is>
    </nc>
    <odxf/>
    <ndxf/>
  </rcc>
  <rcc rId="1116" sId="15" odxf="1" dxf="1" numFmtId="19">
    <oc r="C51">
      <v>44381</v>
    </oc>
    <nc r="C51" t="inlineStr">
      <is>
        <t>01 Aug</t>
      </is>
    </nc>
    <odxf/>
    <ndxf/>
  </rcc>
  <rcc rId="1117" sId="15" odxf="1" dxf="1" numFmtId="19">
    <oc r="D51">
      <v>44382</v>
    </oc>
    <nc r="D51" t="inlineStr">
      <is>
        <t>02 Aug</t>
      </is>
    </nc>
    <odxf/>
    <ndxf/>
  </rcc>
  <rcc rId="1118" sId="15" odxf="1" dxf="1">
    <oc r="A52" t="inlineStr">
      <is>
        <t>OOCL CHONGQING</t>
      </is>
    </oc>
    <nc r="A52" t="inlineStr">
      <is>
        <t>OOCL BRUSSELS</t>
      </is>
    </nc>
    <odxf>
      <alignment vertical="center"/>
      <border outline="0">
        <left/>
        <bottom/>
      </border>
    </odxf>
    <ndxf>
      <alignment vertical="top"/>
      <border outline="0">
        <left style="thin">
          <color indexed="64"/>
        </left>
        <bottom style="thin">
          <color indexed="64"/>
        </bottom>
      </border>
    </ndxf>
  </rcc>
  <rcc rId="1119" sId="15" odxf="1" dxf="1">
    <oc r="B52" t="inlineStr">
      <is>
        <t>037E</t>
      </is>
    </oc>
    <nc r="B52" t="inlineStr">
      <is>
        <t>045E</t>
      </is>
    </nc>
    <odxf>
      <alignment vertical="center"/>
      <border outline="0">
        <bottom/>
      </border>
    </odxf>
    <ndxf>
      <alignment vertical="top"/>
      <border outline="0">
        <bottom style="thin">
          <color indexed="64"/>
        </bottom>
      </border>
    </ndxf>
  </rcc>
  <rcc rId="1120" sId="15" odxf="1" dxf="1" numFmtId="19">
    <oc r="C52">
      <v>44388</v>
    </oc>
    <nc r="C52" t="inlineStr">
      <is>
        <t>08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1" sId="15" odxf="1" dxf="1" numFmtId="19">
    <oc r="D52">
      <v>44389</v>
    </oc>
    <nc r="D52" t="inlineStr">
      <is>
        <t>09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2" sId="15" odxf="1" dxf="1">
    <oc r="A53" t="inlineStr">
      <is>
        <t>COSCO SHIPPING CAMELLIA</t>
      </is>
    </oc>
    <nc r="A53" t="inlineStr">
      <is>
        <t>COSCO SHIPPING ROSE</t>
      </is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123" sId="15" odxf="1" dxf="1">
    <oc r="B53" t="inlineStr">
      <is>
        <t>011E</t>
      </is>
    </oc>
    <nc r="B53" t="inlineStr">
      <is>
        <t>021E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4" sId="15" odxf="1" dxf="1" numFmtId="19">
    <oc r="C53">
      <v>44395</v>
    </oc>
    <nc r="C53" t="inlineStr">
      <is>
        <t>15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5" sId="15" odxf="1" dxf="1" numFmtId="19">
    <oc r="D53">
      <v>44396</v>
    </oc>
    <nc r="D53" t="inlineStr">
      <is>
        <t>16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6" sId="15" odxf="1" dxf="1" numFmtId="19">
    <oc r="E46">
      <v>44354</v>
    </oc>
    <nc r="E46" t="inlineStr">
      <is>
        <t>11 Jul</t>
      </is>
    </nc>
    <odxf>
      <font>
        <b/>
        <sz val="10"/>
        <color indexed="12"/>
        <name val="Arial"/>
      </font>
      <border outline="0">
        <top/>
      </border>
    </odxf>
    <ndxf>
      <font>
        <b val="0"/>
        <sz val="10"/>
        <color indexed="12"/>
        <name val="Arial"/>
      </font>
      <border outline="0">
        <top style="thin">
          <color indexed="64"/>
        </top>
      </border>
    </ndxf>
  </rcc>
  <rcc rId="1127" sId="15" odxf="1" dxf="1" numFmtId="19">
    <oc r="F46">
      <v>44355</v>
    </oc>
    <nc r="F46" t="inlineStr">
      <is>
        <t>12 Jul</t>
      </is>
    </nc>
    <odxf>
      <font>
        <b/>
        <sz val="10"/>
        <color indexed="12"/>
        <name val="Arial"/>
      </font>
      <border outline="0">
        <top/>
      </border>
    </odxf>
    <ndxf>
      <font>
        <b val="0"/>
        <sz val="10"/>
        <color indexed="12"/>
        <name val="Arial"/>
      </font>
      <border outline="0">
        <top style="thin">
          <color indexed="64"/>
        </top>
      </border>
    </ndxf>
  </rcc>
  <rcc rId="1128" sId="15" odxf="1" dxf="1">
    <oc r="E47" t="inlineStr">
      <is>
        <t>18 Jun</t>
      </is>
    </oc>
    <nc r="E47" t="inlineStr">
      <is>
        <t>14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29" sId="15" odxf="1" dxf="1">
    <oc r="F47" t="inlineStr">
      <is>
        <t>19 Jun</t>
      </is>
    </oc>
    <nc r="F47" t="inlineStr">
      <is>
        <t>14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0" sId="15" odxf="1" dxf="1">
    <oc r="E48" t="inlineStr">
      <is>
        <t>25 Jun</t>
      </is>
    </oc>
    <nc r="E48" t="inlineStr">
      <is>
        <t>22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1" sId="15" odxf="1" dxf="1">
    <oc r="F48" t="inlineStr">
      <is>
        <t>25 Jun</t>
      </is>
    </oc>
    <nc r="F48" t="inlineStr">
      <is>
        <t>23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2" sId="15" odxf="1" dxf="1">
    <oc r="E49" t="inlineStr">
      <is>
        <t>27 Jun</t>
      </is>
    </oc>
    <nc r="E49" t="inlineStr">
      <is>
        <t>25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3" sId="15" odxf="1" dxf="1">
    <oc r="F49" t="inlineStr">
      <is>
        <t>28 Jun</t>
      </is>
    </oc>
    <nc r="F49" t="inlineStr">
      <is>
        <t>26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4" sId="15" odxf="1" dxf="1">
    <oc r="E50" t="inlineStr">
      <is>
        <t>07 Jul</t>
      </is>
    </oc>
    <nc r="E50" t="inlineStr">
      <is>
        <t>01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5" sId="15" odxf="1" dxf="1">
    <oc r="F50" t="inlineStr">
      <is>
        <t>08 Jul</t>
      </is>
    </oc>
    <nc r="F50" t="inlineStr">
      <is>
        <t>02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6" sId="15" odxf="1" dxf="1">
    <oc r="E51" t="inlineStr">
      <is>
        <t>11 Jul</t>
      </is>
    </oc>
    <nc r="E51" t="inlineStr">
      <is>
        <t>08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7" sId="15" odxf="1" dxf="1">
    <oc r="F51" t="inlineStr">
      <is>
        <t>12 Jul</t>
      </is>
    </oc>
    <nc r="F51" t="inlineStr">
      <is>
        <t>09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8" sId="15" odxf="1" dxf="1">
    <oc r="E52" t="inlineStr">
      <is>
        <t>18 Jul</t>
      </is>
    </oc>
    <nc r="E52" t="inlineStr">
      <is>
        <t>15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39" sId="15" odxf="1" dxf="1">
    <oc r="F52" t="inlineStr">
      <is>
        <t>19 Jul</t>
      </is>
    </oc>
    <nc r="F52" t="inlineStr">
      <is>
        <t>16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40" sId="15" odxf="1" dxf="1">
    <oc r="E53" t="inlineStr">
      <is>
        <t>25 Jul</t>
      </is>
    </oc>
    <nc r="E53" t="inlineStr">
      <is>
        <t>22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41" sId="15" odxf="1" dxf="1">
    <oc r="F53" t="inlineStr">
      <is>
        <t>26 Jul</t>
      </is>
    </oc>
    <nc r="F53" t="inlineStr">
      <is>
        <t>23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fmt sheetId="15" s="1" sqref="G46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6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7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7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8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8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9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9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0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 wrapText="0"/>
      <border outline="0">
        <left/>
        <right/>
        <top/>
        <bottom/>
      </border>
    </dxf>
  </rfmt>
  <rfmt sheetId="15" s="1" sqref="H50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1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51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2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H52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G53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H53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cc rId="1142" sId="15" odxf="1" dxf="1">
    <oc r="G46" t="inlineStr">
      <is>
        <t>COSCO BOSTON</t>
      </is>
    </oc>
    <nc r="G46" t="inlineStr">
      <is>
        <t>COSCO PIRAEUS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" sId="15" odxf="1" dxf="1">
    <oc r="H46" t="inlineStr">
      <is>
        <t>166E</t>
      </is>
    </oc>
    <nc r="H46" t="inlineStr">
      <is>
        <t>046E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" sId="15" odxf="1" dxf="1">
    <oc r="G47" t="inlineStr">
      <is>
        <t>COSCO VALENCIA</t>
      </is>
    </oc>
    <nc r="G47" t="inlineStr">
      <is>
        <t>COSCO ISTANBUL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" sId="15" odxf="1" dxf="1">
    <oc r="H47" t="inlineStr">
      <is>
        <t>046E</t>
      </is>
    </oc>
    <nc r="H47" t="inlineStr">
      <is>
        <t>050E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" sId="15" odxf="1" dxf="1">
    <oc r="G48" t="inlineStr">
      <is>
        <t>COSCO PIRAEUS</t>
      </is>
    </oc>
    <nc r="G48" t="inlineStr">
      <is>
        <t>COSCO AUCKLAND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" sId="15" odxf="1" dxf="1">
    <oc r="H48" t="inlineStr">
      <is>
        <t>046E</t>
      </is>
    </oc>
    <nc r="H48" t="inlineStr">
      <is>
        <t>052E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" sId="15" odxf="1" dxf="1">
    <oc r="G49" t="inlineStr">
      <is>
        <t>COSCO ISTANBUL</t>
      </is>
    </oc>
    <nc r="G49" t="inlineStr">
      <is>
        <t>GOTTFRIED SCHULTE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" sId="15" odxf="1" dxf="1">
    <oc r="H49" t="inlineStr">
      <is>
        <t>050E</t>
      </is>
    </oc>
    <nc r="H49" t="inlineStr">
      <is>
        <t>008W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" sId="15" odxf="1" dxf="1">
    <oc r="G50" t="inlineStr">
      <is>
        <t>COSCO AUCKLAND</t>
      </is>
    </oc>
    <nc r="G50" t="inlineStr">
      <is>
        <t>XIN WEI HAI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" sId="15" odxf="1" dxf="1">
    <oc r="H50" t="inlineStr">
      <is>
        <t>052E</t>
      </is>
    </oc>
    <nc r="H50" t="inlineStr">
      <is>
        <t>140E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" sId="15" odxf="1" dxf="1">
    <oc r="G51" t="inlineStr">
      <is>
        <t>GOTTFRIED SCHULTE</t>
      </is>
    </oc>
    <nc r="G51" t="inlineStr">
      <is>
        <t>COSCO VENICE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15" odxf="1" dxf="1">
    <oc r="H51" t="inlineStr">
      <is>
        <t>009E</t>
      </is>
    </oc>
    <nc r="H51" t="inlineStr">
      <is>
        <t>046E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5" sqref="G52" start="0" length="0">
    <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5" sqref="H52" start="0" length="0">
    <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4" sId="15" odxf="1" dxf="1">
    <oc r="G53" t="inlineStr">
      <is>
        <t>COSCO VENICE</t>
      </is>
    </oc>
    <nc r="G53" t="inlineStr">
      <is>
        <t>COSCO BOSTON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" sId="15" odxf="1" dxf="1">
    <oc r="H53" t="inlineStr">
      <is>
        <t>046E</t>
      </is>
    </oc>
    <nc r="H53" t="inlineStr">
      <is>
        <t>167E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15" numFmtId="19">
    <oc r="I46" t="inlineStr">
      <is>
        <t>12 Jun</t>
      </is>
    </oc>
    <nc r="I46">
      <v>44377</v>
    </nc>
  </rcc>
  <rfmt sheetId="15" sqref="I47" start="0" length="0">
    <dxf>
      <border outline="0">
        <top/>
      </border>
    </dxf>
  </rfmt>
  <rfmt sheetId="15" sqref="I48" start="0" length="0">
    <dxf>
      <border outline="0">
        <top/>
      </border>
    </dxf>
  </rfmt>
  <rfmt sheetId="15" sqref="I49" start="0" length="0">
    <dxf>
      <border outline="0">
        <top/>
      </border>
    </dxf>
  </rfmt>
  <rfmt sheetId="15" sqref="I50" start="0" length="0">
    <dxf>
      <border outline="0">
        <top/>
      </border>
    </dxf>
  </rfmt>
  <rfmt sheetId="15" sqref="I51" start="0" length="0">
    <dxf>
      <border outline="0">
        <top/>
      </border>
    </dxf>
  </rfmt>
  <rfmt sheetId="15" sqref="I52" start="0" length="0">
    <dxf>
      <border outline="0">
        <top/>
      </border>
    </dxf>
  </rfmt>
  <rfmt sheetId="15" sqref="I53" start="0" length="0">
    <dxf>
      <border outline="0">
        <top/>
      </border>
    </dxf>
  </rfmt>
  <rcc rId="1157" sId="15" numFmtId="19">
    <oc r="J46" t="inlineStr">
      <is>
        <t>13 Jun</t>
      </is>
    </oc>
    <nc r="J46">
      <v>44378</v>
    </nc>
  </rcc>
  <rfmt sheetId="15" sqref="J47" start="0" length="0">
    <dxf>
      <border outline="0">
        <top/>
      </border>
    </dxf>
  </rfmt>
  <rfmt sheetId="15" sqref="J48" start="0" length="0">
    <dxf>
      <border outline="0">
        <top/>
      </border>
    </dxf>
  </rfmt>
  <rfmt sheetId="15" sqref="J49" start="0" length="0">
    <dxf>
      <border outline="0">
        <top/>
      </border>
    </dxf>
  </rfmt>
  <rfmt sheetId="15" sqref="J50" start="0" length="0">
    <dxf>
      <border outline="0">
        <top/>
      </border>
    </dxf>
  </rfmt>
  <rfmt sheetId="15" sqref="J51" start="0" length="0">
    <dxf>
      <border outline="0">
        <top/>
      </border>
    </dxf>
  </rfmt>
  <rfmt sheetId="15" sqref="J52" start="0" length="0">
    <dxf>
      <border outline="0">
        <top/>
      </border>
    </dxf>
  </rfmt>
  <rfmt sheetId="15" sqref="J53" start="0" length="0">
    <dxf>
      <border outline="0">
        <top/>
      </border>
    </dxf>
  </rfmt>
  <rcc rId="1158" sId="15" numFmtId="19">
    <oc r="J47" t="inlineStr">
      <is>
        <t>17 Jun</t>
      </is>
    </oc>
    <nc r="J47">
      <f>J46+7</f>
    </nc>
  </rcc>
  <rcc rId="1159" sId="15" numFmtId="19">
    <oc r="J48" t="inlineStr">
      <is>
        <t>01 Jul</t>
      </is>
    </oc>
    <nc r="J48">
      <f>J47+7</f>
    </nc>
  </rcc>
  <rcc rId="1160" sId="15" numFmtId="19">
    <oc r="J49" t="inlineStr">
      <is>
        <t>08 Jul</t>
      </is>
    </oc>
    <nc r="J49">
      <f>J48+7</f>
    </nc>
  </rcc>
  <rcc rId="1161" sId="15" numFmtId="19">
    <oc r="J50" t="inlineStr">
      <is>
        <t>15 Jul</t>
      </is>
    </oc>
    <nc r="J50">
      <f>J49+7</f>
    </nc>
  </rcc>
  <rcc rId="1162" sId="15" numFmtId="19">
    <oc r="J51" t="inlineStr">
      <is>
        <t>22 Jul</t>
      </is>
    </oc>
    <nc r="J51">
      <f>J50+7</f>
    </nc>
  </rcc>
  <rcc rId="1163" sId="15" numFmtId="19">
    <oc r="J52" t="inlineStr">
      <is>
        <t>29 Jul</t>
      </is>
    </oc>
    <nc r="J52">
      <f>J51+7</f>
    </nc>
  </rcc>
  <rcc rId="1164" sId="15" numFmtId="19">
    <oc r="J53" t="inlineStr">
      <is>
        <t>05 Aug</t>
      </is>
    </oc>
    <nc r="J53">
      <f>J52+7</f>
    </nc>
  </rcc>
  <rcc rId="1165" sId="15" numFmtId="19">
    <oc r="I47" t="inlineStr">
      <is>
        <t>16 Jun</t>
      </is>
    </oc>
    <nc r="I47">
      <f>I46+7</f>
    </nc>
  </rcc>
  <rcc rId="1166" sId="15" numFmtId="19">
    <oc r="I48" t="inlineStr">
      <is>
        <t>30 Jun</t>
      </is>
    </oc>
    <nc r="I48">
      <f>I47+7</f>
    </nc>
  </rcc>
  <rcc rId="1167" sId="15" numFmtId="19">
    <oc r="I49" t="inlineStr">
      <is>
        <t>07 Jul</t>
      </is>
    </oc>
    <nc r="I49">
      <f>I48+7</f>
    </nc>
  </rcc>
  <rcc rId="1168" sId="15" numFmtId="19">
    <oc r="I50" t="inlineStr">
      <is>
        <t>14 Jul</t>
      </is>
    </oc>
    <nc r="I50">
      <f>I49+7</f>
    </nc>
  </rcc>
  <rcc rId="1169" sId="15" numFmtId="19">
    <oc r="I51" t="inlineStr">
      <is>
        <t>21 Jul</t>
      </is>
    </oc>
    <nc r="I51">
      <f>I50+7</f>
    </nc>
  </rcc>
  <rcc rId="1170" sId="15" numFmtId="19">
    <oc r="I52" t="inlineStr">
      <is>
        <t>28 Jul</t>
      </is>
    </oc>
    <nc r="I52">
      <f>I51+7</f>
    </nc>
  </rcc>
  <rcc rId="1171" sId="15" numFmtId="19">
    <oc r="I53" t="inlineStr">
      <is>
        <t>04 Aug</t>
      </is>
    </oc>
    <nc r="I53">
      <f>I52+7</f>
    </nc>
  </rcc>
  <rdn rId="0" localSheetId="1" customView="1" name="Z_ADCEEF57_9D23_4D32_B0E6_992B8F8AD223_.wvu.Cols" hidden="1" oldHidden="1">
    <formula>'MENU '!$L:$L</formula>
  </rdn>
  <rdn rId="0" localSheetId="2" customView="1" name="Z_ADCEEF57_9D23_4D32_B0E6_992B8F8AD223_.wvu.PrintArea" hidden="1" oldHidden="1">
    <formula>'LGB DIRECT (SEA)'!$A$1:$H$38</formula>
  </rdn>
  <rdn rId="0" localSheetId="3" customView="1" name="Z_ADCEEF57_9D23_4D32_B0E6_992B8F8AD223_.wvu.PrintArea" hidden="1" oldHidden="1">
    <formula>'LGB VIA HKG (SEA)'!$A$1:$L$29</formula>
  </rdn>
  <rdn rId="0" localSheetId="4" customView="1" name="Z_ADCEEF57_9D23_4D32_B0E6_992B8F8AD223_.wvu.PrintArea" hidden="1" oldHidden="1">
    <formula>'LAS -OAK DIRECT (SEA2)'!$A$1:$J$37</formula>
  </rdn>
  <rdn rId="0" localSheetId="5" customView="1" name="Z_ADCEEF57_9D23_4D32_B0E6_992B8F8AD223_.wvu.PrintArea" hidden="1" oldHidden="1">
    <formula>'CANADA TS (CPNW)'!$A$1:$N$33</formula>
  </rdn>
  <rdn rId="0" localSheetId="5" customView="1" name="Z_ADCEEF57_9D23_4D32_B0E6_992B8F8AD223_.wvu.Rows" hidden="1" oldHidden="1">
    <formula>'CANADA TS (CPNW)'!$51:$66</formula>
  </rdn>
  <rdn rId="0" localSheetId="6" customView="1" name="Z_ADCEEF57_9D23_4D32_B0E6_992B8F8AD223_.wvu.PrintArea" hidden="1" oldHidden="1">
    <formula>'USEC DIRECT (AWE6) '!$A$1:$M$33</formula>
  </rdn>
  <rdn rId="0" localSheetId="10" customView="1" name="Z_ADCEEF57_9D23_4D32_B0E6_992B8F8AD223_.wvu.PrintArea" hidden="1" oldHidden="1">
    <formula>'BOSTON VIA SHA (AWE1)'!$A$1:$L$34</formula>
  </rdn>
  <rdn rId="0" localSheetId="11" customView="1" name="Z_ADCEEF57_9D23_4D32_B0E6_992B8F8AD223_.wvu.PrintArea" hidden="1" oldHidden="1">
    <formula>'BALTIMORE VIA HKG (AWE3)'!$A$1:$L$38</formula>
  </rdn>
  <rdn rId="0" localSheetId="13" customView="1" name="Z_ADCEEF57_9D23_4D32_B0E6_992B8F8AD223_.wvu.PrintArea" hidden="1" oldHidden="1">
    <formula>'SEA-VAN VIA HKG (OPNW)'!$A$1:$N$42</formula>
  </rdn>
  <rdn rId="0" localSheetId="14" customView="1" name="Z_ADCEEF57_9D23_4D32_B0E6_992B8F8AD223_.wvu.Rows" hidden="1" oldHidden="1">
    <formula>'TACOMA VIA YTN (EPNW)'!$8:$22</formula>
  </rdn>
  <rdn rId="0" localSheetId="15" customView="1" name="Z_ADCEEF57_9D23_4D32_B0E6_992B8F8AD223_.wvu.PrintArea" hidden="1" oldHidden="1">
    <formula>'GULF VIA XMN (GME)'!$A$1:$Q$68</formula>
  </rdn>
  <rdn rId="0" localSheetId="15" customView="1" name="Z_ADCEEF57_9D23_4D32_B0E6_992B8F8AD223_.wvu.Rows" hidden="1" oldHidden="1">
    <formula>'GULF VIA XMN (GME)'!$4:$38</formula>
  </rdn>
  <rcv guid="{ADCEEF57-9D23-4D32-B0E6-992B8F8AD22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" sId="15" numFmtId="19">
    <oc r="K46" t="inlineStr">
      <is>
        <t>08 Jul</t>
      </is>
    </oc>
    <nc r="K46">
      <v>44406</v>
    </nc>
  </rcc>
  <rcc rId="1186" sId="15">
    <oc r="J47">
      <f>J46+7</f>
    </oc>
    <nc r="J47">
      <f>J46+7</f>
    </nc>
  </rcc>
  <rcc rId="1187" sId="15" odxf="1" dxf="1">
    <oc r="K47" t="inlineStr">
      <is>
        <t>15 Jul</t>
      </is>
    </oc>
    <nc r="K47">
      <f>K46+7</f>
    </nc>
    <odxf>
      <border outline="0">
        <top style="thin">
          <color indexed="64"/>
        </top>
      </border>
    </odxf>
    <ndxf>
      <border outline="0">
        <top/>
      </border>
    </ndxf>
  </rcc>
  <rcc rId="1188" sId="15" odxf="1" dxf="1">
    <oc r="L47" t="inlineStr">
      <is>
        <t>16 Jul</t>
      </is>
    </oc>
    <nc r="L47">
      <f>L46+7</f>
    </nc>
    <odxf>
      <border outline="0">
        <top style="thin">
          <color indexed="64"/>
        </top>
      </border>
    </odxf>
    <ndxf>
      <border outline="0">
        <top/>
      </border>
    </ndxf>
  </rcc>
  <rcc rId="1189" sId="15">
    <oc r="M47" t="inlineStr">
      <is>
        <t>18 Jul</t>
      </is>
    </oc>
    <nc r="M47">
      <f>M46+7</f>
    </nc>
  </rcc>
  <rcc rId="1190" sId="15">
    <oc r="N47" t="inlineStr">
      <is>
        <t>19 Jul</t>
      </is>
    </oc>
    <nc r="N47">
      <f>N46+7</f>
    </nc>
  </rcc>
  <rcc rId="1191" sId="15">
    <oc r="O47" t="inlineStr">
      <is>
        <t>20 Jul</t>
      </is>
    </oc>
    <nc r="O47">
      <f>O46+7</f>
    </nc>
  </rcc>
  <rcc rId="1192" sId="15">
    <oc r="P47" t="inlineStr">
      <is>
        <t>21 Jul</t>
      </is>
    </oc>
    <nc r="P47">
      <f>P46+7</f>
    </nc>
  </rcc>
  <rcc rId="1193" sId="15">
    <oc r="I48">
      <f>I47+7</f>
    </oc>
    <nc r="I48">
      <f>I47+7</f>
    </nc>
  </rcc>
  <rcc rId="1194" sId="15">
    <oc r="J48">
      <f>J47+7</f>
    </oc>
    <nc r="J48">
      <f>J47+7</f>
    </nc>
  </rcc>
  <rcc rId="1195" sId="15" odxf="1" dxf="1">
    <oc r="K48" t="inlineStr">
      <is>
        <t>29 Jul</t>
      </is>
    </oc>
    <nc r="K48">
      <f>K47+7</f>
    </nc>
    <odxf>
      <border outline="0">
        <top style="thin">
          <color indexed="64"/>
        </top>
      </border>
    </odxf>
    <ndxf>
      <border outline="0">
        <top/>
      </border>
    </ndxf>
  </rcc>
  <rcc rId="1196" sId="15" odxf="1" dxf="1">
    <oc r="L48" t="inlineStr">
      <is>
        <t>30 Jul</t>
      </is>
    </oc>
    <nc r="L48">
      <f>L47+7</f>
    </nc>
    <odxf>
      <border outline="0">
        <top style="thin">
          <color indexed="64"/>
        </top>
      </border>
    </odxf>
    <ndxf>
      <border outline="0">
        <top/>
      </border>
    </ndxf>
  </rcc>
  <rcc rId="1197" sId="15" odxf="1" dxf="1">
    <oc r="M48" t="inlineStr">
      <is>
        <t>01 Aug</t>
      </is>
    </oc>
    <nc r="M48">
      <f>M47+7</f>
    </nc>
    <odxf>
      <border outline="0">
        <top style="thin">
          <color indexed="64"/>
        </top>
      </border>
    </odxf>
    <ndxf>
      <border outline="0">
        <top/>
      </border>
    </ndxf>
  </rcc>
  <rcc rId="1198" sId="15" odxf="1" dxf="1">
    <oc r="N48" t="inlineStr">
      <is>
        <t>02 Aug</t>
      </is>
    </oc>
    <nc r="N48">
      <f>N47+7</f>
    </nc>
    <odxf>
      <border outline="0">
        <top style="thin">
          <color indexed="64"/>
        </top>
      </border>
    </odxf>
    <ndxf>
      <border outline="0">
        <top/>
      </border>
    </ndxf>
  </rcc>
  <rcc rId="1199" sId="15" odxf="1" dxf="1">
    <oc r="O48" t="inlineStr">
      <is>
        <t>03 Aug</t>
      </is>
    </oc>
    <nc r="O48">
      <f>O47+7</f>
    </nc>
    <odxf>
      <border outline="0">
        <top style="thin">
          <color indexed="64"/>
        </top>
      </border>
    </odxf>
    <ndxf>
      <border outline="0">
        <top/>
      </border>
    </ndxf>
  </rcc>
  <rcc rId="1200" sId="15" odxf="1" dxf="1">
    <oc r="P48" t="inlineStr">
      <is>
        <t>04 Aug</t>
      </is>
    </oc>
    <nc r="P48">
      <f>P47+7</f>
    </nc>
    <odxf>
      <border outline="0">
        <right style="medium">
          <color indexed="64"/>
        </right>
        <top style="thin">
          <color indexed="64"/>
        </top>
      </border>
    </odxf>
    <ndxf>
      <border outline="0">
        <right style="thin">
          <color indexed="64"/>
        </right>
        <top/>
      </border>
    </ndxf>
  </rcc>
  <rcc rId="1201" sId="15">
    <oc r="I49">
      <f>I48+7</f>
    </oc>
    <nc r="I49">
      <f>I48+7</f>
    </nc>
  </rcc>
  <rcc rId="1202" sId="15">
    <oc r="J49">
      <f>J48+7</f>
    </oc>
    <nc r="J49">
      <f>J48+7</f>
    </nc>
  </rcc>
  <rcc rId="1203" sId="15" odxf="1" dxf="1">
    <oc r="K49" t="inlineStr">
      <is>
        <t>05 Aug</t>
      </is>
    </oc>
    <nc r="K49">
      <f>K48+7</f>
    </nc>
    <odxf>
      <border outline="0">
        <top style="thin">
          <color indexed="64"/>
        </top>
      </border>
    </odxf>
    <ndxf>
      <border outline="0">
        <top/>
      </border>
    </ndxf>
  </rcc>
  <rcc rId="1204" sId="15" odxf="1" dxf="1">
    <oc r="L49" t="inlineStr">
      <is>
        <t>06 Aug</t>
      </is>
    </oc>
    <nc r="L49">
      <f>L48+7</f>
    </nc>
    <odxf>
      <border outline="0">
        <top style="thin">
          <color indexed="64"/>
        </top>
      </border>
    </odxf>
    <ndxf>
      <border outline="0">
        <top/>
      </border>
    </ndxf>
  </rcc>
  <rcc rId="1205" sId="15" odxf="1" dxf="1">
    <oc r="M49" t="inlineStr">
      <is>
        <t>08 Aug</t>
      </is>
    </oc>
    <nc r="M49">
      <f>M48+7</f>
    </nc>
    <odxf>
      <border outline="0">
        <top style="thin">
          <color indexed="64"/>
        </top>
      </border>
    </odxf>
    <ndxf>
      <border outline="0">
        <top/>
      </border>
    </ndxf>
  </rcc>
  <rcc rId="1206" sId="15" odxf="1" dxf="1">
    <oc r="N49" t="inlineStr">
      <is>
        <t>09 Aug</t>
      </is>
    </oc>
    <nc r="N49">
      <f>N48+7</f>
    </nc>
    <odxf>
      <border outline="0">
        <top style="thin">
          <color indexed="64"/>
        </top>
      </border>
    </odxf>
    <ndxf>
      <border outline="0">
        <top/>
      </border>
    </ndxf>
  </rcc>
  <rcc rId="1207" sId="15" odxf="1" dxf="1">
    <oc r="O49" t="inlineStr">
      <is>
        <t>03 Aug</t>
      </is>
    </oc>
    <nc r="O49">
      <f>O48+7</f>
    </nc>
    <odxf>
      <border outline="0">
        <top style="thin">
          <color indexed="64"/>
        </top>
      </border>
    </odxf>
    <ndxf>
      <border outline="0">
        <top/>
      </border>
    </ndxf>
  </rcc>
  <rcc rId="1208" sId="15" odxf="1" dxf="1">
    <oc r="P49" t="inlineStr">
      <is>
        <t>11 Aug</t>
      </is>
    </oc>
    <nc r="P49">
      <f>P48+7</f>
    </nc>
    <odxf>
      <border outline="0">
        <top style="thin">
          <color indexed="64"/>
        </top>
      </border>
    </odxf>
    <ndxf>
      <border outline="0">
        <top/>
      </border>
    </ndxf>
  </rcc>
  <rcc rId="1209" sId="15">
    <oc r="I50">
      <f>I49+7</f>
    </oc>
    <nc r="I50">
      <f>I49+7</f>
    </nc>
  </rcc>
  <rcc rId="1210" sId="15">
    <oc r="J50">
      <f>J49+7</f>
    </oc>
    <nc r="J50">
      <f>J49+7</f>
    </nc>
  </rcc>
  <rcc rId="1211" sId="15" odxf="1" dxf="1">
    <oc r="K50" t="inlineStr">
      <is>
        <t>12 Aug</t>
      </is>
    </oc>
    <nc r="K50">
      <f>K49+7</f>
    </nc>
    <odxf>
      <border outline="0">
        <top style="thin">
          <color indexed="64"/>
        </top>
      </border>
    </odxf>
    <ndxf>
      <border outline="0">
        <top/>
      </border>
    </ndxf>
  </rcc>
  <rcc rId="1212" sId="15" odxf="1" dxf="1">
    <oc r="L50" t="inlineStr">
      <is>
        <t>13 Aug</t>
      </is>
    </oc>
    <nc r="L50">
      <f>L49+7</f>
    </nc>
    <odxf>
      <border outline="0">
        <top style="thin">
          <color indexed="64"/>
        </top>
      </border>
    </odxf>
    <ndxf>
      <border outline="0">
        <top/>
      </border>
    </ndxf>
  </rcc>
  <rcc rId="1213" sId="15" odxf="1" dxf="1">
    <oc r="M50" t="inlineStr">
      <is>
        <t>15 Aug</t>
      </is>
    </oc>
    <nc r="M50">
      <f>M49+7</f>
    </nc>
    <odxf>
      <border outline="0">
        <top style="thin">
          <color indexed="64"/>
        </top>
      </border>
    </odxf>
    <ndxf>
      <border outline="0">
        <top/>
      </border>
    </ndxf>
  </rcc>
  <rcc rId="1214" sId="15" odxf="1" dxf="1">
    <oc r="N50" t="inlineStr">
      <is>
        <t>16 Aug</t>
      </is>
    </oc>
    <nc r="N50">
      <f>N49+7</f>
    </nc>
    <odxf>
      <border outline="0">
        <top style="thin">
          <color indexed="64"/>
        </top>
      </border>
    </odxf>
    <ndxf>
      <border outline="0">
        <top/>
      </border>
    </ndxf>
  </rcc>
  <rcc rId="1215" sId="15" odxf="1" dxf="1">
    <oc r="O50" t="inlineStr">
      <is>
        <t>17 Aug</t>
      </is>
    </oc>
    <nc r="O50">
      <f>O49+7</f>
    </nc>
    <odxf>
      <border outline="0">
        <top style="thin">
          <color indexed="64"/>
        </top>
      </border>
    </odxf>
    <ndxf>
      <border outline="0">
        <top/>
      </border>
    </ndxf>
  </rcc>
  <rcc rId="1216" sId="15" odxf="1" dxf="1">
    <oc r="P50" t="inlineStr">
      <is>
        <t>18 Aug</t>
      </is>
    </oc>
    <nc r="P50">
      <f>P49+7</f>
    </nc>
    <odxf>
      <border outline="0">
        <top style="thin">
          <color indexed="64"/>
        </top>
      </border>
    </odxf>
    <ndxf>
      <border outline="0">
        <top/>
      </border>
    </ndxf>
  </rcc>
  <rcc rId="1217" sId="15">
    <oc r="I51">
      <f>I50+7</f>
    </oc>
    <nc r="I51">
      <f>I50+7</f>
    </nc>
  </rcc>
  <rcc rId="1218" sId="15">
    <oc r="J51">
      <f>J50+7</f>
    </oc>
    <nc r="J51">
      <f>J50+7</f>
    </nc>
  </rcc>
  <rcc rId="1219" sId="15" odxf="1" dxf="1">
    <oc r="K51" t="inlineStr">
      <is>
        <t>19 Aug</t>
      </is>
    </oc>
    <nc r="K51">
      <f>K50+7</f>
    </nc>
    <odxf>
      <border outline="0">
        <top style="thin">
          <color indexed="64"/>
        </top>
      </border>
    </odxf>
    <ndxf>
      <border outline="0">
        <top/>
      </border>
    </ndxf>
  </rcc>
  <rcc rId="1220" sId="15" odxf="1" dxf="1">
    <oc r="L51" t="inlineStr">
      <is>
        <t>20 Aug</t>
      </is>
    </oc>
    <nc r="L51">
      <f>L50+7</f>
    </nc>
    <odxf>
      <border outline="0">
        <top style="thin">
          <color indexed="64"/>
        </top>
      </border>
    </odxf>
    <ndxf>
      <border outline="0">
        <top/>
      </border>
    </ndxf>
  </rcc>
  <rcc rId="1221" sId="15" odxf="1" dxf="1">
    <oc r="M51" t="inlineStr">
      <is>
        <t>22 Aug</t>
      </is>
    </oc>
    <nc r="M51">
      <f>M50+7</f>
    </nc>
    <odxf>
      <border outline="0">
        <top style="thin">
          <color indexed="64"/>
        </top>
      </border>
    </odxf>
    <ndxf>
      <border outline="0">
        <top/>
      </border>
    </ndxf>
  </rcc>
  <rcc rId="1222" sId="15" odxf="1" dxf="1">
    <oc r="N51" t="inlineStr">
      <is>
        <t>23 Aug</t>
      </is>
    </oc>
    <nc r="N51">
      <f>N50+7</f>
    </nc>
    <odxf>
      <border outline="0">
        <top style="thin">
          <color indexed="64"/>
        </top>
      </border>
    </odxf>
    <ndxf>
      <border outline="0">
        <top/>
      </border>
    </ndxf>
  </rcc>
  <rcc rId="1223" sId="15" odxf="1" dxf="1">
    <oc r="O51" t="inlineStr">
      <is>
        <t>24 Aug</t>
      </is>
    </oc>
    <nc r="O51">
      <f>O50+7</f>
    </nc>
    <odxf>
      <border outline="0">
        <top style="thin">
          <color indexed="64"/>
        </top>
      </border>
    </odxf>
    <ndxf>
      <border outline="0">
        <top/>
      </border>
    </ndxf>
  </rcc>
  <rcc rId="1224" sId="15" odxf="1" dxf="1">
    <oc r="P51" t="inlineStr">
      <is>
        <t>25 Aug</t>
      </is>
    </oc>
    <nc r="P51">
      <f>P50+7</f>
    </nc>
    <odxf>
      <border outline="0">
        <top style="thin">
          <color indexed="64"/>
        </top>
      </border>
    </odxf>
    <ndxf>
      <border outline="0">
        <top/>
      </border>
    </ndxf>
  </rcc>
  <rcc rId="1225" sId="15">
    <oc r="I52">
      <f>I51+7</f>
    </oc>
    <nc r="I52">
      <f>I51+7</f>
    </nc>
  </rcc>
  <rcc rId="1226" sId="15">
    <oc r="J52">
      <f>J51+7</f>
    </oc>
    <nc r="J52">
      <f>J51+7</f>
    </nc>
  </rcc>
  <rcc rId="1227" sId="15" odxf="1" dxf="1">
    <oc r="K52" t="inlineStr">
      <is>
        <t>26 Aug</t>
      </is>
    </oc>
    <nc r="K52">
      <f>K51+7</f>
    </nc>
    <odxf>
      <border outline="0">
        <top style="thin">
          <color indexed="64"/>
        </top>
      </border>
    </odxf>
    <ndxf>
      <border outline="0">
        <top/>
      </border>
    </ndxf>
  </rcc>
  <rcc rId="1228" sId="15" odxf="1" dxf="1">
    <oc r="L52" t="inlineStr">
      <is>
        <t>27 Aug</t>
      </is>
    </oc>
    <nc r="L52">
      <f>L51+7</f>
    </nc>
    <odxf>
      <border outline="0">
        <top style="thin">
          <color indexed="64"/>
        </top>
      </border>
    </odxf>
    <ndxf>
      <border outline="0">
        <top/>
      </border>
    </ndxf>
  </rcc>
  <rcc rId="1229" sId="15" odxf="1" dxf="1">
    <oc r="M52" t="inlineStr">
      <is>
        <t>29 Aug</t>
      </is>
    </oc>
    <nc r="M52">
      <f>M51+7</f>
    </nc>
    <odxf>
      <border outline="0">
        <top style="thin">
          <color indexed="64"/>
        </top>
      </border>
    </odxf>
    <ndxf>
      <border outline="0">
        <top/>
      </border>
    </ndxf>
  </rcc>
  <rcc rId="1230" sId="15" odxf="1" dxf="1">
    <oc r="N52" t="inlineStr">
      <is>
        <t>30 Aug</t>
      </is>
    </oc>
    <nc r="N52">
      <f>N51+7</f>
    </nc>
    <odxf>
      <border outline="0">
        <top style="thin">
          <color indexed="64"/>
        </top>
      </border>
    </odxf>
    <ndxf>
      <border outline="0">
        <top/>
      </border>
    </ndxf>
  </rcc>
  <rcc rId="1231" sId="15" odxf="1" dxf="1">
    <oc r="O52" t="inlineStr">
      <is>
        <t>31 Aug</t>
      </is>
    </oc>
    <nc r="O52">
      <f>O51+7</f>
    </nc>
    <odxf>
      <border outline="0">
        <top style="thin">
          <color indexed="64"/>
        </top>
      </border>
    </odxf>
    <ndxf>
      <border outline="0">
        <top/>
      </border>
    </ndxf>
  </rcc>
  <rcc rId="1232" sId="15" odxf="1" dxf="1">
    <oc r="P52" t="inlineStr">
      <is>
        <t>01 Sep</t>
      </is>
    </oc>
    <nc r="P52">
      <f>P51+7</f>
    </nc>
    <odxf>
      <border outline="0">
        <top style="thin">
          <color indexed="64"/>
        </top>
      </border>
    </odxf>
    <ndxf>
      <border outline="0">
        <top/>
      </border>
    </ndxf>
  </rcc>
  <rcc rId="1233" sId="15">
    <oc r="I53">
      <f>I52+7</f>
    </oc>
    <nc r="I53">
      <f>I52+7</f>
    </nc>
  </rcc>
  <rcc rId="1234" sId="15">
    <oc r="J53">
      <f>J52+7</f>
    </oc>
    <nc r="J53">
      <f>J52+7</f>
    </nc>
  </rcc>
  <rcc rId="1235" sId="15" odxf="1" dxf="1">
    <oc r="K53" t="inlineStr">
      <is>
        <t>02 Sep</t>
      </is>
    </oc>
    <nc r="K53">
      <f>K52+7</f>
    </nc>
    <odxf>
      <border outline="0">
        <top style="thin">
          <color indexed="64"/>
        </top>
      </border>
    </odxf>
    <ndxf>
      <border outline="0">
        <top/>
      </border>
    </ndxf>
  </rcc>
  <rcc rId="1236" sId="15" odxf="1" dxf="1">
    <oc r="L53" t="inlineStr">
      <is>
        <t>03 Sep</t>
      </is>
    </oc>
    <nc r="L53">
      <f>L52+7</f>
    </nc>
    <odxf>
      <border outline="0">
        <top style="thin">
          <color indexed="64"/>
        </top>
      </border>
    </odxf>
    <ndxf>
      <border outline="0">
        <top/>
      </border>
    </ndxf>
  </rcc>
  <rcc rId="1237" sId="15" odxf="1" dxf="1">
    <oc r="M53" t="inlineStr">
      <is>
        <t>05 Sep</t>
      </is>
    </oc>
    <nc r="M53">
      <f>M52+7</f>
    </nc>
    <odxf>
      <border outline="0">
        <top style="thin">
          <color indexed="64"/>
        </top>
      </border>
    </odxf>
    <ndxf>
      <border outline="0">
        <top/>
      </border>
    </ndxf>
  </rcc>
  <rcc rId="1238" sId="15" odxf="1" dxf="1">
    <oc r="N53" t="inlineStr">
      <is>
        <t>06 Sep</t>
      </is>
    </oc>
    <nc r="N53">
      <f>N52+7</f>
    </nc>
    <odxf>
      <border outline="0">
        <top style="thin">
          <color indexed="64"/>
        </top>
      </border>
    </odxf>
    <ndxf>
      <border outline="0">
        <top/>
      </border>
    </ndxf>
  </rcc>
  <rcc rId="1239" sId="15" odxf="1" dxf="1">
    <oc r="O53" t="inlineStr">
      <is>
        <t>07 Sep</t>
      </is>
    </oc>
    <nc r="O53">
      <f>O52+7</f>
    </nc>
    <odxf>
      <border outline="0">
        <top style="thin">
          <color indexed="64"/>
        </top>
      </border>
    </odxf>
    <ndxf>
      <border outline="0">
        <top/>
      </border>
    </ndxf>
  </rcc>
  <rcc rId="1240" sId="15" odxf="1" dxf="1">
    <oc r="P53" t="inlineStr">
      <is>
        <t>08 Sep</t>
      </is>
    </oc>
    <nc r="P53">
      <f>P52+7</f>
    </nc>
    <odxf>
      <border outline="0">
        <top style="thin">
          <color indexed="64"/>
        </top>
      </border>
    </odxf>
    <ndxf>
      <border outline="0">
        <top/>
      </border>
    </ndxf>
  </rcc>
  <rcc rId="1241" sId="15" numFmtId="19">
    <oc r="L46" t="inlineStr">
      <is>
        <t>09 Jul</t>
      </is>
    </oc>
    <nc r="L46">
      <v>44407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" sId="15" numFmtId="19">
    <oc r="M46" t="inlineStr">
      <is>
        <t>11 Jul</t>
      </is>
    </oc>
    <nc r="M46">
      <v>44409</v>
    </nc>
  </rcc>
  <rcc rId="1243" sId="15" numFmtId="19">
    <oc r="N46" t="inlineStr">
      <is>
        <t>12 Jul</t>
      </is>
    </oc>
    <nc r="N46">
      <v>44410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4" sId="15" numFmtId="19">
    <oc r="O46" t="inlineStr">
      <is>
        <t>13 Jul</t>
      </is>
    </oc>
    <nc r="O46">
      <v>44411</v>
    </nc>
  </rcc>
  <rcc rId="1245" sId="15" numFmtId="19">
    <oc r="P46" t="inlineStr">
      <is>
        <t>14 Jul</t>
      </is>
    </oc>
    <nc r="P46">
      <v>44412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5">
    <oc r="G46" t="inlineStr">
      <is>
        <t>COSCO PIRAEUS</t>
      </is>
    </oc>
    <nc r="G46">
      <f>"COSCO AUCKLAND"</f>
    </nc>
  </rcc>
  <rcc rId="1247" sId="15">
    <oc r="H46" t="inlineStr">
      <is>
        <t>046E</t>
      </is>
    </oc>
    <nc r="H46">
      <f>"052E"</f>
    </nc>
  </rcc>
  <rcc rId="1248" sId="15">
    <oc r="G47" t="inlineStr">
      <is>
        <t>COSCO ISTANBUL</t>
      </is>
    </oc>
    <nc r="G47">
      <f>"GOTTFRIED SCHULTE"</f>
    </nc>
  </rcc>
  <rcc rId="1249" sId="15">
    <oc r="H47" t="inlineStr">
      <is>
        <t>050E</t>
      </is>
    </oc>
    <nc r="H47">
      <f>"008W"</f>
    </nc>
  </rcc>
  <rcc rId="1250" sId="15">
    <oc r="G48" t="inlineStr">
      <is>
        <t>COSCO AUCKLAND</t>
      </is>
    </oc>
    <nc r="G48">
      <f>"XIN WEI HAI"</f>
    </nc>
  </rcc>
  <rcc rId="1251" sId="15">
    <oc r="H48" t="inlineStr">
      <is>
        <t>052E</t>
      </is>
    </oc>
    <nc r="H48">
      <f>"140E"</f>
    </nc>
  </rcc>
  <rcc rId="1252" sId="15">
    <oc r="G49" t="inlineStr">
      <is>
        <t>GOTTFRIED SCHULTE</t>
      </is>
    </oc>
    <nc r="G49">
      <f>"COSCO VENICE"</f>
    </nc>
  </rcc>
  <rcc rId="1253" sId="15">
    <oc r="H49" t="inlineStr">
      <is>
        <t>008W</t>
      </is>
    </oc>
    <nc r="H49">
      <f>"046E"</f>
    </nc>
  </rcc>
  <rcc rId="1254" sId="15">
    <oc r="G50" t="inlineStr">
      <is>
        <t>XIN WEI HAI</t>
      </is>
    </oc>
    <nc r="G50">
      <f>"COSCO SANTOS"</f>
    </nc>
  </rcc>
  <rcc rId="1255" sId="15">
    <oc r="H50" t="inlineStr">
      <is>
        <t>140E</t>
      </is>
    </oc>
    <nc r="H50">
      <f>"066E"</f>
    </nc>
  </rcc>
  <rcc rId="1256" sId="15">
    <oc r="G51" t="inlineStr">
      <is>
        <t>COSCO VENICE</t>
      </is>
    </oc>
    <nc r="G51">
      <f>"COSCO BOSTON"</f>
    </nc>
  </rcc>
  <rcc rId="1257" sId="15">
    <oc r="H51" t="inlineStr">
      <is>
        <t>046E</t>
      </is>
    </oc>
    <nc r="H51">
      <f>"167E"</f>
    </nc>
  </rcc>
  <rcc rId="1258" sId="15">
    <oc r="G52" t="inlineStr">
      <is>
        <t>COSCO SANTOS</t>
      </is>
    </oc>
    <nc r="G52">
      <f>"COSCO VALENCIA"</f>
    </nc>
  </rcc>
  <rcc rId="1259" sId="15">
    <oc r="H52" t="inlineStr">
      <is>
        <t>066E</t>
      </is>
    </oc>
    <nc r="H52">
      <f>"047E"</f>
    </nc>
  </rcc>
  <rcc rId="1260" sId="15">
    <oc r="G53" t="inlineStr">
      <is>
        <t>COSCO BOSTON</t>
      </is>
    </oc>
    <nc r="G53">
      <f>"COSCO PIRAEUS"</f>
    </nc>
  </rcc>
  <rcc rId="1261" sId="15">
    <oc r="H53" t="inlineStr">
      <is>
        <t>167E</t>
      </is>
    </oc>
    <nc r="H53">
      <f>"047E"</f>
    </nc>
  </rcc>
  <rcc rId="1262" sId="15" numFmtId="19">
    <oc r="I46">
      <v>44377</v>
    </oc>
    <nc r="I46">
      <v>44391</v>
    </nc>
  </rcc>
  <rcc rId="1263" sId="15" numFmtId="19">
    <oc r="J46">
      <v>44378</v>
    </oc>
    <nc r="J46">
      <v>44392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4" sId="16">
    <oc r="A11" t="inlineStr">
      <is>
        <t>APL DANUBE</t>
      </is>
    </oc>
    <nc r="A11">
      <f>"CMA CGM ATTILA"</f>
    </nc>
  </rcc>
  <rcc rId="1265" sId="16">
    <oc r="A12" t="inlineStr">
      <is>
        <t>GULF BRIDGE</t>
      </is>
    </oc>
    <nc r="A12">
      <f>"CMA CGM TAGE"</f>
    </nc>
  </rcc>
  <rcc rId="1266" sId="16">
    <oc r="A13" t="inlineStr">
      <is>
        <t>CMA CGM LA SCALA</t>
      </is>
    </oc>
    <nc r="A13">
      <f>"CMA CGM ALMAVIVA"</f>
    </nc>
  </rcc>
  <rcc rId="1267" sId="16">
    <oc r="A14" t="inlineStr">
      <is>
        <t>CMA CGM ATTILA</t>
      </is>
    </oc>
    <nc r="A14">
      <f>"CMA CGM SAMSON"</f>
    </nc>
  </rcc>
  <rcc rId="1268" sId="16">
    <oc r="A15" t="inlineStr">
      <is>
        <t>CMA CGM TAGE</t>
      </is>
    </oc>
    <nc r="A15">
      <f>"CMA CGM MELISANDE"</f>
    </nc>
  </rcc>
  <rcc rId="1269" sId="16">
    <oc r="A16" t="inlineStr">
      <is>
        <t>CMA CGM ALMAVIVA</t>
      </is>
    </oc>
    <nc r="A16">
      <f>"CMA CGM BIANCA"</f>
    </nc>
  </rcc>
  <rcc rId="1270" sId="16">
    <oc r="A17" t="inlineStr">
      <is>
        <t>CMA CGM SAMSON</t>
      </is>
    </oc>
    <nc r="A17">
      <f>"CMA CGM FIGARO"</f>
    </nc>
  </rcc>
  <rcc rId="1271" sId="16">
    <oc r="B11" t="inlineStr">
      <is>
        <t>0PG9VE1MA</t>
      </is>
    </oc>
    <nc r="B11">
      <f>"0PGA3E1MA"</f>
    </nc>
  </rcc>
  <rcc rId="1272" sId="16">
    <oc r="B12" t="inlineStr">
      <is>
        <t>0PG9XE1MA</t>
      </is>
    </oc>
    <nc r="B12">
      <f>"0PGA5E1MA"</f>
    </nc>
  </rcc>
  <rcc rId="1273" sId="16">
    <oc r="B13" t="inlineStr">
      <is>
        <t>0PG9ZE1MA</t>
      </is>
    </oc>
    <nc r="B13">
      <f>"0PGA7E1MA"</f>
    </nc>
  </rcc>
  <rcc rId="1274" sId="16">
    <oc r="B14" t="inlineStr">
      <is>
        <t>0PGA3E1MA</t>
      </is>
    </oc>
    <nc r="B14">
      <f>"0PGA9E1MA"</f>
    </nc>
  </rcc>
  <rcc rId="1275" sId="16">
    <oc r="B15" t="inlineStr">
      <is>
        <t>0PGA5E1MA</t>
      </is>
    </oc>
    <nc r="B15">
      <f>"0PGABE1MA"</f>
    </nc>
  </rcc>
  <rcc rId="1276" sId="16">
    <oc r="B16" t="inlineStr">
      <is>
        <t>0PGA7E1MA</t>
      </is>
    </oc>
    <nc r="B16">
      <f>"0PGADE1MA"</f>
    </nc>
  </rcc>
  <rcc rId="1277" sId="16">
    <oc r="B17" t="inlineStr">
      <is>
        <t>0PGA9E1MA</t>
      </is>
    </oc>
    <nc r="B17">
      <f>"0PGAFE1MA"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8" sId="16" numFmtId="19">
    <oc r="C11" t="inlineStr">
      <is>
        <t>12 Jun</t>
      </is>
    </oc>
    <nc r="C11">
      <v>44382</v>
    </nc>
  </rcc>
  <rcc rId="1279" sId="16" numFmtId="19">
    <oc r="D11" t="inlineStr">
      <is>
        <t>12 Jun</t>
      </is>
    </oc>
    <nc r="D11">
      <v>44383</v>
    </nc>
  </rcc>
  <rcc rId="1280" sId="16" numFmtId="19">
    <oc r="C12" t="inlineStr">
      <is>
        <t>14 Jun</t>
      </is>
    </oc>
    <nc r="C12">
      <f>C11+7</f>
    </nc>
  </rcc>
  <rcc rId="1281" sId="16">
    <oc r="D12" t="inlineStr">
      <is>
        <t>15 Jun</t>
      </is>
    </oc>
    <nc r="D12">
      <f>D11+7</f>
    </nc>
  </rcc>
  <rcc rId="1282" sId="16">
    <oc r="E12" t="inlineStr">
      <is>
        <t>23 Jun</t>
      </is>
    </oc>
    <nc r="E12">
      <f>E11+7</f>
    </nc>
  </rcc>
  <rcc rId="1283" sId="16">
    <oc r="F12" t="inlineStr">
      <is>
        <t>24 Jun</t>
      </is>
    </oc>
    <nc r="F12">
      <f>F11+7</f>
    </nc>
  </rcc>
  <rcc rId="1284" sId="16" odxf="1" dxf="1">
    <oc r="G12" t="inlineStr">
      <is>
        <t>20 Jul</t>
      </is>
    </oc>
    <nc r="G12">
      <f>G11+7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5" sId="16" odxf="1" dxf="1">
    <oc r="H12" t="inlineStr">
      <is>
        <t>22 Jul</t>
      </is>
    </oc>
    <nc r="H12">
      <f>H11+7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6" sId="16" odxf="1" dxf="1">
    <oc r="I12" t="inlineStr">
      <is>
        <t>23 Jul</t>
      </is>
    </oc>
    <nc r="I12">
      <f>I11+7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7" sId="16" odxf="1" dxf="1">
    <oc r="J12" t="inlineStr">
      <is>
        <t>24 Jul</t>
      </is>
    </oc>
    <nc r="J12">
      <f>J11+7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8" sId="16" odxf="1" dxf="1">
    <oc r="K12" t="inlineStr">
      <is>
        <t>26 Jul</t>
      </is>
    </oc>
    <nc r="K12">
      <f>K11+7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9" sId="16" odxf="1" dxf="1">
    <oc r="L12" t="inlineStr">
      <is>
        <t>27 Jul</t>
      </is>
    </oc>
    <nc r="L12">
      <f>L11+7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0" sId="16" odxf="1" dxf="1">
    <oc r="M12" t="inlineStr">
      <is>
        <t>29 Jul</t>
      </is>
    </oc>
    <nc r="M12">
      <f>M11+7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1" sId="16" odxf="1" dxf="1">
    <oc r="N12" t="inlineStr">
      <is>
        <t>30 Jul</t>
      </is>
    </oc>
    <nc r="N12">
      <f>N11+7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2" sId="16">
    <oc r="C13" t="inlineStr">
      <is>
        <t>21 Jun</t>
      </is>
    </oc>
    <nc r="C13">
      <f>C12+7</f>
    </nc>
  </rcc>
  <rcc rId="1293" sId="16">
    <oc r="D13" t="inlineStr">
      <is>
        <t>22 Jun</t>
      </is>
    </oc>
    <nc r="D13">
      <f>D12+7</f>
    </nc>
  </rcc>
  <rcc rId="1294" sId="16">
    <oc r="E13" t="inlineStr">
      <is>
        <t>30 Jun</t>
      </is>
    </oc>
    <nc r="E13">
      <f>E12+7</f>
    </nc>
  </rcc>
  <rcc rId="1295" sId="16">
    <oc r="F13" t="inlineStr">
      <is>
        <t>01 Jul</t>
      </is>
    </oc>
    <nc r="F13">
      <f>F12+7</f>
    </nc>
  </rcc>
  <rcc rId="1296" sId="16">
    <oc r="G13" t="inlineStr">
      <is>
        <t>27 Jul</t>
      </is>
    </oc>
    <nc r="G13">
      <f>G12+7</f>
    </nc>
  </rcc>
  <rcc rId="1297" sId="16">
    <oc r="H13" t="inlineStr">
      <is>
        <t>29 Jul</t>
      </is>
    </oc>
    <nc r="H13">
      <f>H12+7</f>
    </nc>
  </rcc>
  <rcc rId="1298" sId="16" odxf="1" dxf="1">
    <oc r="I13" t="inlineStr">
      <is>
        <t>30 Jul</t>
      </is>
    </oc>
    <nc r="I13">
      <f>I12+7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9" sId="16" odxf="1" dxf="1">
    <oc r="J13" t="inlineStr">
      <is>
        <t>31 Jul</t>
      </is>
    </oc>
    <nc r="J13">
      <f>J12+7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0" sId="16" odxf="1" dxf="1">
    <oc r="K13" t="inlineStr">
      <is>
        <t>02 Aug</t>
      </is>
    </oc>
    <nc r="K13">
      <f>K12+7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1" sId="16" odxf="1" dxf="1">
    <oc r="L13" t="inlineStr">
      <is>
        <t>03 Aug</t>
      </is>
    </oc>
    <nc r="L13">
      <f>L12+7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2" sId="16" odxf="1" dxf="1">
    <oc r="M13" t="inlineStr">
      <is>
        <t>05 Aug</t>
      </is>
    </oc>
    <nc r="M13">
      <f>M12+7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3" sId="16" odxf="1" dxf="1">
    <oc r="N13" t="inlineStr">
      <is>
        <t>06 Aug</t>
      </is>
    </oc>
    <nc r="N13">
      <f>N12+7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4" sId="16">
    <oc r="C14" t="inlineStr">
      <is>
        <t>05 Jul</t>
      </is>
    </oc>
    <nc r="C14">
      <f>C13+7</f>
    </nc>
  </rcc>
  <rcc rId="1305" sId="16">
    <oc r="D14" t="inlineStr">
      <is>
        <t>06 Jul</t>
      </is>
    </oc>
    <nc r="D14">
      <f>D13+7</f>
    </nc>
  </rcc>
  <rcc rId="1306" sId="16">
    <oc r="E14" t="inlineStr">
      <is>
        <t>14 Jul</t>
      </is>
    </oc>
    <nc r="E14">
      <f>E13+7</f>
    </nc>
  </rcc>
  <rcc rId="1307" sId="16">
    <oc r="F14" t="inlineStr">
      <is>
        <t>15 Jul</t>
      </is>
    </oc>
    <nc r="F14">
      <f>F13+7</f>
    </nc>
  </rcc>
  <rcc rId="1308" sId="16">
    <oc r="G14" t="inlineStr">
      <is>
        <t>10 Aug</t>
      </is>
    </oc>
    <nc r="G14">
      <f>G13+7</f>
    </nc>
  </rcc>
  <rcc rId="1309" sId="16">
    <oc r="H14" t="inlineStr">
      <is>
        <t>12 Aug</t>
      </is>
    </oc>
    <nc r="H14">
      <f>H13+7</f>
    </nc>
  </rcc>
  <rcc rId="1310" sId="16" odxf="1" dxf="1">
    <oc r="I14" t="inlineStr">
      <is>
        <t>13 Aug</t>
      </is>
    </oc>
    <nc r="I14">
      <f>I13+7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1" sId="16" odxf="1" dxf="1">
    <oc r="J14" t="inlineStr">
      <is>
        <t>14 Aug</t>
      </is>
    </oc>
    <nc r="J14">
      <f>J13+7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2" sId="16" odxf="1" dxf="1">
    <oc r="K14" t="inlineStr">
      <is>
        <t>16 Aug</t>
      </is>
    </oc>
    <nc r="K14">
      <f>K13+7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3" sId="16" odxf="1" dxf="1">
    <oc r="L14" t="inlineStr">
      <is>
        <t>17 Aug</t>
      </is>
    </oc>
    <nc r="L14">
      <f>L13+7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4" sId="16" odxf="1" dxf="1">
    <oc r="M14" t="inlineStr">
      <is>
        <t>19 Aug</t>
      </is>
    </oc>
    <nc r="M14">
      <f>M13+7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5" sId="16" odxf="1" dxf="1">
    <oc r="N14" t="inlineStr">
      <is>
        <t>20 Aug</t>
      </is>
    </oc>
    <nc r="N14">
      <f>N13+7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6" sId="16">
    <oc r="C15" t="inlineStr">
      <is>
        <t>12 Jul</t>
      </is>
    </oc>
    <nc r="C15">
      <f>C14+7</f>
    </nc>
  </rcc>
  <rcc rId="1317" sId="16">
    <oc r="D15" t="inlineStr">
      <is>
        <t>13 Jul</t>
      </is>
    </oc>
    <nc r="D15">
      <f>D14+7</f>
    </nc>
  </rcc>
  <rcc rId="1318" sId="16">
    <oc r="E15" t="inlineStr">
      <is>
        <t>21 Jul</t>
      </is>
    </oc>
    <nc r="E15">
      <f>E14+7</f>
    </nc>
  </rcc>
  <rcc rId="1319" sId="16">
    <oc r="F15" t="inlineStr">
      <is>
        <t>22 Jul</t>
      </is>
    </oc>
    <nc r="F15">
      <f>F14+7</f>
    </nc>
  </rcc>
  <rcc rId="1320" sId="16">
    <oc r="G15" t="inlineStr">
      <is>
        <t>17 Aug</t>
      </is>
    </oc>
    <nc r="G15">
      <f>G14+7</f>
    </nc>
  </rcc>
  <rcc rId="1321" sId="16">
    <oc r="H15" t="inlineStr">
      <is>
        <t>19 Aug</t>
      </is>
    </oc>
    <nc r="H15">
      <f>H14+7</f>
    </nc>
  </rcc>
  <rcc rId="1322" sId="16" odxf="1" dxf="1">
    <oc r="I15" t="inlineStr">
      <is>
        <t>20 Aug</t>
      </is>
    </oc>
    <nc r="I15">
      <f>I14+7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3" sId="16" odxf="1" dxf="1">
    <oc r="J15" t="inlineStr">
      <is>
        <t>21 Aug</t>
      </is>
    </oc>
    <nc r="J15">
      <f>J14+7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4" sId="16" odxf="1" dxf="1">
    <oc r="K15" t="inlineStr">
      <is>
        <t>23 Aug</t>
      </is>
    </oc>
    <nc r="K15">
      <f>K14+7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5" sId="16" odxf="1" dxf="1">
    <oc r="L15" t="inlineStr">
      <is>
        <t>24 Aug</t>
      </is>
    </oc>
    <nc r="L15">
      <f>L14+7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6" sId="16" odxf="1" dxf="1">
    <oc r="M15" t="inlineStr">
      <is>
        <t>26 Aug</t>
      </is>
    </oc>
    <nc r="M15">
      <f>M14+7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7" sId="16" odxf="1" dxf="1">
    <oc r="N15" t="inlineStr">
      <is>
        <t>27 Aug</t>
      </is>
    </oc>
    <nc r="N15">
      <f>N14+7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8" sId="16">
    <oc r="C16" t="inlineStr">
      <is>
        <t>19 Jul</t>
      </is>
    </oc>
    <nc r="C16">
      <f>C15+7</f>
    </nc>
  </rcc>
  <rcc rId="1329" sId="16">
    <oc r="D16" t="inlineStr">
      <is>
        <t>20 Jul</t>
      </is>
    </oc>
    <nc r="D16">
      <f>D15+7</f>
    </nc>
  </rcc>
  <rcc rId="1330" sId="16">
    <oc r="E16" t="inlineStr">
      <is>
        <t>28 Jul</t>
      </is>
    </oc>
    <nc r="E16">
      <f>E15+7</f>
    </nc>
  </rcc>
  <rcc rId="1331" sId="16">
    <oc r="F16" t="inlineStr">
      <is>
        <t>29 Jul</t>
      </is>
    </oc>
    <nc r="F16">
      <f>F15+7</f>
    </nc>
  </rcc>
  <rcc rId="1332" sId="16">
    <oc r="G16" t="inlineStr">
      <is>
        <t>24 Aug</t>
      </is>
    </oc>
    <nc r="G16">
      <f>G15+7</f>
    </nc>
  </rcc>
  <rcc rId="1333" sId="16">
    <oc r="H16" t="inlineStr">
      <is>
        <t>26 Aug</t>
      </is>
    </oc>
    <nc r="H16">
      <f>H15+7</f>
    </nc>
  </rcc>
  <rcc rId="1334" sId="16" odxf="1" dxf="1">
    <oc r="I16" t="inlineStr">
      <is>
        <t>27 Aug</t>
      </is>
    </oc>
    <nc r="I16">
      <f>I15+7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5" sId="16" odxf="1" dxf="1">
    <oc r="J16" t="inlineStr">
      <is>
        <t>28 Aug</t>
      </is>
    </oc>
    <nc r="J16">
      <f>J15+7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6" sId="16" odxf="1" dxf="1">
    <oc r="K16" t="inlineStr">
      <is>
        <t>30 Aug</t>
      </is>
    </oc>
    <nc r="K16">
      <f>K15+7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7" sId="16" odxf="1" dxf="1">
    <oc r="L16" t="inlineStr">
      <is>
        <t>31 Aug</t>
      </is>
    </oc>
    <nc r="L16">
      <f>L15+7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8" sId="16" odxf="1" dxf="1">
    <oc r="M16" t="inlineStr">
      <is>
        <t>02 Sep</t>
      </is>
    </oc>
    <nc r="M16">
      <f>M15+7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9" sId="16" odxf="1" dxf="1">
    <oc r="N16" t="inlineStr">
      <is>
        <t>03 Sep</t>
      </is>
    </oc>
    <nc r="N16">
      <f>N15+7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0" sId="16">
    <oc r="C17" t="inlineStr">
      <is>
        <t>26 Jul</t>
      </is>
    </oc>
    <nc r="C17">
      <f>C16+7</f>
    </nc>
  </rcc>
  <rcc rId="1341" sId="16">
    <oc r="D17" t="inlineStr">
      <is>
        <t>27 Jul</t>
      </is>
    </oc>
    <nc r="D17">
      <f>D16+7</f>
    </nc>
  </rcc>
  <rcc rId="1342" sId="16">
    <oc r="E17" t="inlineStr">
      <is>
        <t>04 Aug</t>
      </is>
    </oc>
    <nc r="E17">
      <f>E16+7</f>
    </nc>
  </rcc>
  <rcc rId="1343" sId="16">
    <oc r="F17" t="inlineStr">
      <is>
        <t>05 Aug</t>
      </is>
    </oc>
    <nc r="F17">
      <f>F16+7</f>
    </nc>
  </rcc>
  <rcc rId="1344" sId="16">
    <oc r="G17" t="inlineStr">
      <is>
        <t>31 Aug</t>
      </is>
    </oc>
    <nc r="G17">
      <f>G16+7</f>
    </nc>
  </rcc>
  <rcc rId="1345" sId="16">
    <oc r="H17" t="inlineStr">
      <is>
        <t>02 Sep</t>
      </is>
    </oc>
    <nc r="H17">
      <f>H16+7</f>
    </nc>
  </rcc>
  <rcc rId="1346" sId="16" odxf="1" dxf="1">
    <oc r="I17" t="inlineStr">
      <is>
        <t>03 Sep</t>
      </is>
    </oc>
    <nc r="I17">
      <f>I16+7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7" sId="16" odxf="1" dxf="1">
    <oc r="J17" t="inlineStr">
      <is>
        <t>04 Sep</t>
      </is>
    </oc>
    <nc r="J17">
      <f>J16+7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8" sId="16" odxf="1" dxf="1">
    <oc r="K17" t="inlineStr">
      <is>
        <t>06 Sep</t>
      </is>
    </oc>
    <nc r="K17">
      <f>K16+7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9" sId="16" odxf="1" dxf="1">
    <oc r="L17" t="inlineStr">
      <is>
        <t>07 Sep</t>
      </is>
    </oc>
    <nc r="L17">
      <f>L16+7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50" sId="16" odxf="1" dxf="1">
    <oc r="M17" t="inlineStr">
      <is>
        <t>09 Sep</t>
      </is>
    </oc>
    <nc r="M17">
      <f>M16+7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51" sId="16" odxf="1" dxf="1">
    <oc r="N17" t="inlineStr">
      <is>
        <t>10 Sep</t>
      </is>
    </oc>
    <nc r="N17">
      <f>N16+7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2" sId="15" numFmtId="19">
    <oc r="K46">
      <v>44406</v>
    </oc>
    <nc r="K46">
      <v>44420</v>
    </nc>
  </rcc>
  <rcc rId="1353" sId="15" numFmtId="19">
    <oc r="L46">
      <v>44407</v>
    </oc>
    <nc r="L46">
      <v>44421</v>
    </nc>
  </rcc>
  <rcc rId="1354" sId="15">
    <oc r="K47">
      <f>K46+7</f>
    </oc>
    <nc r="K47"/>
  </rcc>
  <rcc rId="1355" sId="15">
    <oc r="L47">
      <f>L46+7</f>
    </oc>
    <nc r="L47"/>
  </rcc>
  <rcc rId="1356" sId="15" numFmtId="19">
    <oc r="K48">
      <f>K47+7</f>
    </oc>
    <nc r="K48">
      <v>44434</v>
    </nc>
  </rcc>
  <rcc rId="1357" sId="15" numFmtId="19">
    <oc r="L48">
      <f>L47+7</f>
    </oc>
    <nc r="L48">
      <v>44435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8" sId="15" numFmtId="19">
    <oc r="M46">
      <v>44409</v>
    </oc>
    <nc r="M46">
      <v>44423</v>
    </nc>
  </rcc>
  <rcc rId="1359" sId="15" numFmtId="19">
    <oc r="N46">
      <v>44410</v>
    </oc>
    <nc r="N46">
      <v>44424</v>
    </nc>
  </rcc>
  <rcc rId="1360" sId="15">
    <oc r="M47">
      <f>M46+7</f>
    </oc>
    <nc r="M47"/>
  </rcc>
  <rcc rId="1361" sId="15">
    <oc r="N47">
      <f>N46+7</f>
    </oc>
    <nc r="N47"/>
  </rcc>
  <rcc rId="1362" sId="15" numFmtId="19">
    <oc r="M48">
      <f>M47+7</f>
    </oc>
    <nc r="M48">
      <v>44437</v>
    </nc>
  </rcc>
  <rcc rId="1363" sId="15" numFmtId="19">
    <oc r="N48">
      <f>N47+7</f>
    </oc>
    <nc r="N48">
      <v>44438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5" numFmtId="19">
    <oc r="O46">
      <v>44411</v>
    </oc>
    <nc r="O46"/>
  </rcc>
  <rcc rId="1365" sId="15" numFmtId="19">
    <oc r="P46">
      <v>44412</v>
    </oc>
    <nc r="P46"/>
  </rcc>
  <rcc rId="1366" sId="15">
    <oc r="O48">
      <f>O47+7</f>
    </oc>
    <nc r="O48"/>
  </rcc>
  <rcc rId="1367" sId="15">
    <oc r="P48">
      <f>P47+7</f>
    </oc>
    <nc r="P48"/>
  </rcc>
  <rcc rId="1368" sId="15" numFmtId="19">
    <oc r="O47">
      <f>O46+7</f>
    </oc>
    <nc r="O47">
      <v>44405</v>
    </nc>
  </rcc>
  <rcc rId="1369" sId="15" numFmtId="19">
    <oc r="P47">
      <f>P46+7</f>
    </oc>
    <nc r="P47">
      <v>44406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0" sId="15" numFmtId="19">
    <nc r="O46">
      <v>44425</v>
    </nc>
  </rcc>
  <rcc rId="1371" sId="15" numFmtId="19">
    <nc r="P46">
      <v>44426</v>
    </nc>
  </rcc>
  <rcc rId="1372" sId="15" numFmtId="19">
    <oc r="O47">
      <v>44405</v>
    </oc>
    <nc r="O47">
      <v>44439</v>
    </nc>
  </rcc>
  <rcc rId="1373" sId="15" numFmtId="19">
    <oc r="P47">
      <v>44406</v>
    </oc>
    <nc r="P47">
      <v>44440</v>
    </nc>
  </rcc>
  <rcc rId="1374" sId="15" numFmtId="19">
    <nc r="O48">
      <v>44446</v>
    </nc>
  </rcc>
  <rcc rId="1375" sId="15" numFmtId="19">
    <nc r="P48">
      <v>44447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6" sId="16">
    <oc r="A11">
      <f>"CMA CGM ATTILA"</f>
    </oc>
    <nc r="A11">
      <f>"CMA CGM ATTILA"</f>
    </nc>
  </rcc>
  <rcc rId="1377" sId="16">
    <oc r="B11">
      <f>"0PGA3E1MA"</f>
    </oc>
    <nc r="B11">
      <f>"0PGA3E1MA"</f>
    </nc>
  </rcc>
  <rcc rId="1378" sId="16">
    <oc r="A12">
      <f>"CMA CGM TAGE"</f>
    </oc>
    <nc r="A12">
      <f>"CMA CGM TAGE"</f>
    </nc>
  </rcc>
  <rcc rId="1379" sId="16">
    <oc r="B12">
      <f>"0PGA5E1MA"</f>
    </oc>
    <nc r="B12">
      <f>"0PGA5E1MA"</f>
    </nc>
  </rcc>
  <rcc rId="1380" sId="16">
    <oc r="A13">
      <f>"CMA CGM ALMAVIVA"</f>
    </oc>
    <nc r="A13">
      <f>"CMA CGM ALMAVIVA"</f>
    </nc>
  </rcc>
  <rcc rId="1381" sId="16">
    <oc r="B13">
      <f>"0PGA7E1MA"</f>
    </oc>
    <nc r="B13">
      <f>"0PGA7E1MA"</f>
    </nc>
  </rcc>
  <rcc rId="1382" sId="16">
    <oc r="A14">
      <f>"CMA CGM SAMSON"</f>
    </oc>
    <nc r="A14">
      <f>"CMA CGM SAMSON"</f>
    </nc>
  </rcc>
  <rcc rId="1383" sId="16">
    <oc r="B14">
      <f>"0PGA9E1MA"</f>
    </oc>
    <nc r="B14">
      <f>"0PGA9E1MA"</f>
    </nc>
  </rcc>
  <rcc rId="1384" sId="16">
    <oc r="A15">
      <f>"CMA CGM MELISANDE"</f>
    </oc>
    <nc r="A15">
      <f>"CMA CGM MELISANDE"</f>
    </nc>
  </rcc>
  <rcc rId="1385" sId="16">
    <oc r="B15">
      <f>"0PGABE1MA"</f>
    </oc>
    <nc r="B15">
      <f>"0PGABE1MA"</f>
    </nc>
  </rcc>
  <rcc rId="1386" sId="16">
    <oc r="A16">
      <f>"CMA CGM BIANCA"</f>
    </oc>
    <nc r="A16">
      <f>"CMA CGM BIANCA"</f>
    </nc>
  </rcc>
  <rcc rId="1387" sId="16">
    <oc r="B16">
      <f>"0PGADE1MA"</f>
    </oc>
    <nc r="B16">
      <f>"0PGADE1MA"</f>
    </nc>
  </rcc>
  <rcc rId="1388" sId="16">
    <oc r="A17">
      <f>"CMA CGM FIGARO"</f>
    </oc>
    <nc r="A17">
      <f>"CMA CGM FIGARO"</f>
    </nc>
  </rcc>
  <rcc rId="1389" sId="16">
    <oc r="B17">
      <f>"0PGAFE1MA"</f>
    </oc>
    <nc r="B17">
      <f>"0PGAFE1MA"</f>
    </nc>
  </rcc>
  <rcc rId="1390" sId="16" numFmtId="19">
    <oc r="C12">
      <f>C11+7</f>
    </oc>
    <nc r="C12">
      <v>44391</v>
    </nc>
  </rcc>
  <rcc rId="1391" sId="16" numFmtId="19">
    <oc r="C13">
      <f>C12+7</f>
    </oc>
    <nc r="C13">
      <v>44396</v>
    </nc>
  </rcc>
  <rcc rId="1392" sId="16" numFmtId="19">
    <oc r="D12">
      <f>D11+7</f>
    </oc>
    <nc r="D12">
      <v>44392</v>
    </nc>
  </rcc>
  <rcc rId="1393" sId="16" numFmtId="19">
    <oc r="D13">
      <f>D12+7</f>
    </oc>
    <nc r="D13">
      <v>44397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E8">
    <dxf>
      <alignment horizontal="general"/>
    </dxf>
  </rfmt>
  <rcc rId="1394" sId="16" numFmtId="19">
    <oc r="E11" t="inlineStr">
      <is>
        <t>20 Jun</t>
      </is>
    </oc>
    <nc r="E11">
      <v>44391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5" sId="16" numFmtId="19">
    <oc r="G11" t="inlineStr">
      <is>
        <t>16 Jul</t>
      </is>
    </oc>
    <nc r="G11">
      <v>44387</v>
    </nc>
  </rcc>
  <rcc rId="1396" sId="16" numFmtId="19">
    <oc r="H11" t="inlineStr">
      <is>
        <t>17 Jul</t>
      </is>
    </oc>
    <nc r="H11">
      <v>44389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7" sId="16" numFmtId="19">
    <oc r="F11" t="inlineStr">
      <is>
        <t>20 Jun</t>
      </is>
    </oc>
    <nc r="F11">
      <v>44392</v>
    </nc>
  </rcc>
  <rcc rId="1398" sId="16" numFmtId="19">
    <oc r="E12">
      <f>E11+7</f>
    </oc>
    <nc r="E12">
      <v>44400</v>
    </nc>
  </rcc>
  <rcc rId="1399" sId="16" numFmtId="19">
    <oc r="E13">
      <f>E12+7</f>
    </oc>
    <nc r="E13">
      <v>44405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16" numFmtId="19">
    <oc r="G11">
      <v>44387</v>
    </oc>
    <nc r="G11">
      <v>44418</v>
    </nc>
  </rcc>
  <rcc rId="1401" sId="16" numFmtId="19">
    <oc r="H11">
      <v>44389</v>
    </oc>
    <nc r="H11">
      <v>44420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2" sId="16" numFmtId="19">
    <oc r="I11" t="inlineStr">
      <is>
        <t>19 Jul</t>
      </is>
    </oc>
    <nc r="I11">
      <v>44421</v>
    </nc>
  </rcc>
  <rcc rId="1403" sId="16" numFmtId="19">
    <oc r="J11" t="inlineStr">
      <is>
        <t>20 Jul</t>
      </is>
    </oc>
    <nc r="J11">
      <v>44422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4" sId="16" numFmtId="19">
    <oc r="K11" t="inlineStr">
      <is>
        <t>21 Jul</t>
      </is>
    </oc>
    <nc r="K11">
      <v>44424</v>
    </nc>
  </rcc>
  <rcc rId="1405" sId="16" numFmtId="19">
    <oc r="L11" t="inlineStr">
      <is>
        <t>22 Jul</t>
      </is>
    </oc>
    <nc r="L11">
      <v>44425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6" sId="16" numFmtId="19">
    <oc r="M11" t="inlineStr">
      <is>
        <t>24 Jul</t>
      </is>
    </oc>
    <nc r="M11">
      <v>44427</v>
    </nc>
  </rcc>
  <rcc rId="1407" sId="16" numFmtId="19">
    <oc r="N11" t="inlineStr">
      <is>
        <t>25 Jul</t>
      </is>
    </oc>
    <nc r="N11">
      <v>44428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G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H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I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J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K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L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M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N11" start="0" length="0">
    <dxf>
      <font>
        <sz val="10"/>
        <color indexed="12"/>
        <name val="Arial"/>
      </font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7">
    <oc r="A12" t="inlineStr">
      <is>
        <t>CMA CGM PANAMA</t>
      </is>
    </oc>
    <nc r="A12" t="inlineStr">
      <is>
        <t>CMA CGM THALASSA</t>
      </is>
    </nc>
  </rcc>
  <rcc rId="241" sId="7">
    <oc r="B12" t="inlineStr">
      <is>
        <t>0TUJ1S1MA</t>
      </is>
    </oc>
    <nc r="B12" t="inlineStr">
      <is>
        <t>0TUJHS1MA</t>
      </is>
    </nc>
  </rcc>
  <rcc rId="242" sId="7">
    <oc r="A13" t="inlineStr">
      <is>
        <t>CMA CGM ALEXANDER VON HUMBOLDT</t>
      </is>
    </oc>
    <nc r="A13" t="inlineStr">
      <is>
        <t>CMA CGM J. ADAMS</t>
      </is>
    </nc>
  </rcc>
  <rcc rId="243" sId="7">
    <oc r="B13" t="inlineStr">
      <is>
        <t>0TUJ5S1MA</t>
      </is>
    </oc>
    <nc r="B13" t="inlineStr">
      <is>
        <t>0TUJLS1MA</t>
      </is>
    </nc>
  </rcc>
  <rcc rId="244" sId="7">
    <oc r="A14" t="inlineStr">
      <is>
        <t>CMA CGM JULES VERNE</t>
      </is>
    </oc>
    <nc r="A14" t="inlineStr">
      <is>
        <t>APL DUBLIN</t>
      </is>
    </nc>
  </rcc>
  <rcc rId="245" sId="7">
    <oc r="B14" t="inlineStr">
      <is>
        <t>0TUJ9S1MA</t>
      </is>
    </oc>
    <nc r="B14" t="inlineStr">
      <is>
        <t>0TUJPS1MA</t>
      </is>
    </nc>
  </rcc>
  <rcc rId="246" sId="7">
    <oc r="A15" t="inlineStr">
      <is>
        <t>CMA CGM LEO</t>
      </is>
    </oc>
    <nc r="A15" t="inlineStr">
      <is>
        <t>CMA CGM ANDROMEDA</t>
      </is>
    </nc>
  </rcc>
  <rcc rId="247" sId="7">
    <oc r="B15" t="inlineStr">
      <is>
        <t>0TUJDS1MA</t>
      </is>
    </oc>
    <nc r="B15" t="inlineStr">
      <is>
        <t>0TUJTS1MA</t>
      </is>
    </nc>
  </rcc>
  <rcc rId="248" sId="7">
    <oc r="A16" t="inlineStr">
      <is>
        <t>CMA CGM J. ADAMS</t>
      </is>
    </oc>
    <nc r="A16" t="inlineStr">
      <is>
        <t>CMA CGM MEXICO</t>
      </is>
    </nc>
  </rcc>
  <rcc rId="249" sId="7">
    <oc r="B16" t="inlineStr">
      <is>
        <t>0TUJHS1MA</t>
      </is>
    </oc>
    <nc r="B16" t="inlineStr">
      <is>
        <t>0TUJXS1MA</t>
      </is>
    </nc>
  </rcc>
  <rcc rId="250" sId="7">
    <oc r="A17" t="inlineStr">
      <is>
        <t>CMA CGM THALASSA</t>
      </is>
    </oc>
    <nc r="A17" t="inlineStr">
      <is>
        <t>CMA CGM CORTE REAL</t>
      </is>
    </nc>
  </rcc>
  <rcc rId="251" sId="7">
    <oc r="B17" t="inlineStr">
      <is>
        <t>0TUJLS1MA</t>
      </is>
    </oc>
    <nc r="B17" t="inlineStr">
      <is>
        <t>0TUK1S1MA</t>
      </is>
    </nc>
  </rcc>
  <rcc rId="252" sId="7">
    <oc r="C12">
      <v>44351</v>
    </oc>
    <nc r="C12" t="inlineStr">
      <is>
        <t>05 Jul</t>
      </is>
    </nc>
  </rcc>
  <rcc rId="253" sId="7">
    <oc r="D12">
      <v>44352</v>
    </oc>
    <nc r="D12" t="inlineStr">
      <is>
        <t>06 Jul</t>
      </is>
    </nc>
  </rcc>
  <rcc rId="254" sId="7">
    <oc r="C13">
      <f>C12+7</f>
    </oc>
    <nc r="C13" t="inlineStr">
      <is>
        <t>09 Jul</t>
      </is>
    </nc>
  </rcc>
  <rcc rId="255" sId="7">
    <oc r="D13">
      <f>D12+7</f>
    </oc>
    <nc r="D13" t="inlineStr">
      <is>
        <t>10 Jul</t>
      </is>
    </nc>
  </rcc>
  <rcc rId="256" sId="7">
    <oc r="C14">
      <f>C13+7</f>
    </oc>
    <nc r="C14" t="inlineStr">
      <is>
        <t>16 Jul</t>
      </is>
    </nc>
  </rcc>
  <rcc rId="257" sId="7">
    <oc r="D14">
      <f>D13+7</f>
    </oc>
    <nc r="D14" t="inlineStr">
      <is>
        <t>17 Jul</t>
      </is>
    </nc>
  </rcc>
  <rcc rId="258" sId="7">
    <oc r="C15">
      <f>C14+7</f>
    </oc>
    <nc r="C15" t="inlineStr">
      <is>
        <t>25 Jul</t>
      </is>
    </nc>
  </rcc>
  <rcc rId="259" sId="7">
    <oc r="D15">
      <f>D14+7</f>
    </oc>
    <nc r="D15" t="inlineStr">
      <is>
        <t>26 Jul</t>
      </is>
    </nc>
  </rcc>
  <rcc rId="260" sId="7">
    <oc r="C16">
      <f>C15+7</f>
    </oc>
    <nc r="C16" t="inlineStr">
      <is>
        <t>03 Aug</t>
      </is>
    </nc>
  </rcc>
  <rcc rId="261" sId="7">
    <oc r="D16">
      <f>D15+7</f>
    </oc>
    <nc r="D16" t="inlineStr">
      <is>
        <t>04 Aug</t>
      </is>
    </nc>
  </rcc>
  <rcc rId="262" sId="7">
    <oc r="C17">
      <f>C16+7</f>
    </oc>
    <nc r="C17" t="inlineStr">
      <is>
        <t>06 Aug</t>
      </is>
    </nc>
  </rcc>
  <rcc rId="263" sId="7">
    <oc r="D17">
      <f>D16+7</f>
    </oc>
    <nc r="D17" t="inlineStr">
      <is>
        <t>07 Aug</t>
      </is>
    </nc>
  </rcc>
  <rcc rId="264" sId="7">
    <oc r="E12">
      <v>44354</v>
    </oc>
    <nc r="E12" t="inlineStr">
      <is>
        <t>07 Jul</t>
      </is>
    </nc>
  </rcc>
  <rcc rId="265" sId="7">
    <oc r="F12">
      <v>44355</v>
    </oc>
    <nc r="F12" t="inlineStr">
      <is>
        <t>08 Jul</t>
      </is>
    </nc>
  </rcc>
  <rcc rId="266" sId="7">
    <oc r="E13">
      <f>E12+7</f>
    </oc>
    <nc r="E13" t="inlineStr">
      <is>
        <t>12 Jul</t>
      </is>
    </nc>
  </rcc>
  <rcc rId="267" sId="7">
    <oc r="F13">
      <f>F12+7</f>
    </oc>
    <nc r="F13" t="inlineStr">
      <is>
        <t>13 Jul</t>
      </is>
    </nc>
  </rcc>
  <rcc rId="268" sId="7">
    <oc r="E14">
      <f>E13+7</f>
    </oc>
    <nc r="E14" t="inlineStr">
      <is>
        <t>19 Jul</t>
      </is>
    </nc>
  </rcc>
  <rcc rId="269" sId="7">
    <oc r="F14">
      <f>F13+7</f>
    </oc>
    <nc r="F14" t="inlineStr">
      <is>
        <t>20 Jul</t>
      </is>
    </nc>
  </rcc>
  <rcc rId="270" sId="7">
    <oc r="E15">
      <f>E14+7</f>
    </oc>
    <nc r="E15" t="inlineStr">
      <is>
        <t>28 Jul</t>
      </is>
    </nc>
  </rcc>
  <rcc rId="271" sId="7">
    <oc r="F15">
      <f>F14+7</f>
    </oc>
    <nc r="F15" t="inlineStr">
      <is>
        <t>29 Jul</t>
      </is>
    </nc>
  </rcc>
  <rcc rId="272" sId="7">
    <oc r="E16">
      <f>E15+7</f>
    </oc>
    <nc r="E16" t="inlineStr">
      <is>
        <t>06 Aug</t>
      </is>
    </nc>
  </rcc>
  <rcc rId="273" sId="7">
    <oc r="F16">
      <f>F15+7</f>
    </oc>
    <nc r="F16" t="inlineStr">
      <is>
        <t>07 Aug</t>
      </is>
    </nc>
  </rcc>
  <rcc rId="274" sId="7">
    <oc r="E17">
      <f>E16+7</f>
    </oc>
    <nc r="E17" t="inlineStr">
      <is>
        <t>09 Aug</t>
      </is>
    </nc>
  </rcc>
  <rcc rId="275" sId="7">
    <oc r="F17">
      <f>F16+7</f>
    </oc>
    <nc r="F17" t="inlineStr">
      <is>
        <t>10 Aug</t>
      </is>
    </nc>
  </rcc>
  <rcc rId="276" sId="7" numFmtId="19">
    <oc r="K12">
      <v>44380</v>
    </oc>
    <nc r="K12" t="inlineStr">
      <is>
        <t>03 Aug</t>
      </is>
    </nc>
  </rcc>
  <rcc rId="277" sId="7" numFmtId="19">
    <oc r="L12">
      <v>44381</v>
    </oc>
    <nc r="L12" t="inlineStr">
      <is>
        <t>03 Aug</t>
      </is>
    </nc>
  </rcc>
  <rcc rId="278" sId="7">
    <oc r="K13">
      <f>K12+7</f>
    </oc>
    <nc r="K13" t="inlineStr">
      <is>
        <t>07 Aug</t>
      </is>
    </nc>
  </rcc>
  <rcc rId="279" sId="7">
    <oc r="L13">
      <f>L12+7</f>
    </oc>
    <nc r="L13" t="inlineStr">
      <is>
        <t>08 Aug</t>
      </is>
    </nc>
  </rcc>
  <rcc rId="280" sId="7">
    <oc r="K14">
      <f>K13+7</f>
    </oc>
    <nc r="K14" t="inlineStr">
      <is>
        <t>14 Aug</t>
      </is>
    </nc>
  </rcc>
  <rcc rId="281" sId="7">
    <oc r="L14">
      <f>L13+7</f>
    </oc>
    <nc r="L14" t="inlineStr">
      <is>
        <t>15 Aug</t>
      </is>
    </nc>
  </rcc>
  <rcc rId="282" sId="7">
    <oc r="K15">
      <f>K14+7</f>
    </oc>
    <nc r="K15" t="inlineStr">
      <is>
        <t>23 Aug</t>
      </is>
    </nc>
  </rcc>
  <rcc rId="283" sId="7">
    <oc r="L15">
      <f>L14+7</f>
    </oc>
    <nc r="L15" t="inlineStr">
      <is>
        <t>24 Aug</t>
      </is>
    </nc>
  </rcc>
  <rm rId="284" sheetId="7" source="M24:M27" destination="N24:N27" sourceSheetId="7">
    <rfmt sheetId="7" s="1" sqref="N24" start="0" length="0">
      <dxf>
        <font>
          <sz val="12"/>
          <color auto="1"/>
          <name val="Arial"/>
          <family val="2"/>
          <scheme val="none"/>
        </font>
      </dxf>
    </rfmt>
    <rfmt sheetId="7" s="1" sqref="N25" start="0" length="0">
      <dxf>
        <font>
          <sz val="12"/>
          <color auto="1"/>
          <name val="Arial"/>
          <family val="2"/>
          <scheme val="none"/>
        </font>
      </dxf>
    </rfmt>
    <rfmt sheetId="7" s="1" sqref="N26" start="0" length="0">
      <dxf>
        <font>
          <sz val="12"/>
          <color auto="1"/>
          <name val="Arial"/>
          <family val="2"/>
          <scheme val="none"/>
        </font>
      </dxf>
    </rfmt>
    <rfmt sheetId="7" s="1" sqref="N27" start="0" length="0">
      <dxf>
        <font>
          <sz val="12"/>
          <color auto="1"/>
          <name val="Arial"/>
          <family val="2"/>
          <scheme val="none"/>
        </font>
      </dxf>
    </rfmt>
  </rm>
  <rcc rId="285" sId="7">
    <oc r="K16">
      <f>K15+7</f>
    </oc>
    <nc r="K16" t="inlineStr">
      <is>
        <t>01 Sep</t>
      </is>
    </nc>
  </rcc>
  <rcc rId="286" sId="7">
    <oc r="L16">
      <f>L15+7</f>
    </oc>
    <nc r="L16" t="inlineStr">
      <is>
        <t>02 Sep</t>
      </is>
    </nc>
  </rcc>
  <rcc rId="287" sId="7">
    <oc r="K17">
      <f>K16+7</f>
    </oc>
    <nc r="K17" t="inlineStr">
      <is>
        <t>04 Sep</t>
      </is>
    </nc>
  </rcc>
  <rcc rId="288" sId="7">
    <oc r="L17">
      <f>L16+7</f>
    </oc>
    <nc r="L17" t="inlineStr">
      <is>
        <t>05 Sep</t>
      </is>
    </nc>
  </rcc>
  <rcc rId="289" sId="7">
    <oc r="M12">
      <v>44382</v>
    </oc>
    <nc r="M12" t="inlineStr">
      <is>
        <t>05 Aug</t>
      </is>
    </nc>
  </rcc>
  <rcc rId="290" sId="7">
    <oc r="N12">
      <v>44384</v>
    </oc>
    <nc r="N12" t="inlineStr">
      <is>
        <t>07 Aug</t>
      </is>
    </nc>
  </rcc>
  <rcc rId="291" sId="7">
    <oc r="M13">
      <f>M12+7</f>
    </oc>
    <nc r="M13" t="inlineStr">
      <is>
        <t>09 Aug</t>
      </is>
    </nc>
  </rcc>
  <rcc rId="292" sId="7">
    <oc r="N13">
      <f>N12+7</f>
    </oc>
    <nc r="N13" t="inlineStr">
      <is>
        <t>11 Aug</t>
      </is>
    </nc>
  </rcc>
  <rcc rId="293" sId="7">
    <oc r="M14">
      <f>M13+7</f>
    </oc>
    <nc r="M14" t="inlineStr">
      <is>
        <t>17 Aug</t>
      </is>
    </nc>
  </rcc>
  <rcc rId="294" sId="7">
    <oc r="N14">
      <f>N13+7</f>
    </oc>
    <nc r="N14" t="inlineStr">
      <is>
        <t>18 Aug</t>
      </is>
    </nc>
  </rcc>
  <rcc rId="295" sId="7">
    <oc r="M15">
      <f>M14+7</f>
    </oc>
    <nc r="M15" t="inlineStr">
      <is>
        <t>25 Aug</t>
      </is>
    </nc>
  </rcc>
  <rcc rId="296" sId="7">
    <oc r="N15">
      <f>N14+7</f>
    </oc>
    <nc r="N15" t="inlineStr">
      <is>
        <t>27 Aug</t>
      </is>
    </nc>
  </rcc>
  <rcc rId="297" sId="7">
    <oc r="M16">
      <f>M15+7</f>
    </oc>
    <nc r="M16" t="inlineStr">
      <is>
        <t>03 Sep</t>
      </is>
    </nc>
  </rcc>
  <rcc rId="298" sId="7">
    <oc r="N16">
      <f>N15+7</f>
    </oc>
    <nc r="N16" t="inlineStr">
      <is>
        <t>05 Sep</t>
      </is>
    </nc>
  </rcc>
  <rcc rId="299" sId="7">
    <oc r="M17">
      <f>M16+7</f>
    </oc>
    <nc r="M17" t="inlineStr">
      <is>
        <t>06 Sep</t>
      </is>
    </nc>
  </rcc>
  <rcc rId="300" sId="7">
    <oc r="N17">
      <f>N16+7</f>
    </oc>
    <nc r="N17" t="inlineStr">
      <is>
        <t>08 Sep</t>
      </is>
    </nc>
  </rcc>
  <rcc rId="301" sId="7">
    <oc r="O12">
      <v>44385</v>
    </oc>
    <nc r="O12" t="inlineStr">
      <is>
        <t>08 Aug</t>
      </is>
    </nc>
  </rcc>
  <rcc rId="302" sId="7">
    <oc r="P12">
      <v>44386</v>
    </oc>
    <nc r="P12" t="inlineStr">
      <is>
        <t>09 Aug</t>
      </is>
    </nc>
  </rcc>
  <rcc rId="303" sId="7">
    <oc r="O13">
      <f>O12+7</f>
    </oc>
    <nc r="O13" t="inlineStr">
      <is>
        <t>12 Aug</t>
      </is>
    </nc>
  </rcc>
  <rcc rId="304" sId="7">
    <oc r="P13">
      <f>P12+7</f>
    </oc>
    <nc r="P13" t="inlineStr">
      <is>
        <t>13 Aug</t>
      </is>
    </nc>
  </rcc>
  <rcc rId="305" sId="7">
    <oc r="O14">
      <f>O13+7</f>
    </oc>
    <nc r="O14" t="inlineStr">
      <is>
        <t>19 Aug</t>
      </is>
    </nc>
  </rcc>
  <rcc rId="306" sId="7">
    <oc r="P14">
      <f>P13+7</f>
    </oc>
    <nc r="P14" t="inlineStr">
      <is>
        <t>21 Aug</t>
      </is>
    </nc>
  </rcc>
  <rcc rId="307" sId="7">
    <oc r="O15">
      <f>O14+7</f>
    </oc>
    <nc r="O15" t="inlineStr">
      <is>
        <t>28 Aug</t>
      </is>
    </nc>
  </rcc>
  <rcc rId="308" sId="7">
    <oc r="P15">
      <f>P14+7</f>
    </oc>
    <nc r="P15" t="inlineStr">
      <is>
        <t>29 Aug</t>
      </is>
    </nc>
  </rcc>
  <rcc rId="309" sId="7">
    <oc r="O16">
      <f>O15+7</f>
    </oc>
    <nc r="O16" t="inlineStr">
      <is>
        <t>06 Sep</t>
      </is>
    </nc>
  </rcc>
  <rcc rId="310" sId="7">
    <oc r="P16">
      <f>P15+7</f>
    </oc>
    <nc r="P16" t="inlineStr">
      <is>
        <t>07 Sep</t>
      </is>
    </nc>
  </rcc>
  <rcc rId="311" sId="7">
    <oc r="O17">
      <f>O16+7</f>
    </oc>
    <nc r="O17" t="inlineStr">
      <is>
        <t>09 Sep</t>
      </is>
    </nc>
  </rcc>
  <rcc rId="312" sId="7">
    <oc r="P17">
      <f>P16+7</f>
    </oc>
    <nc r="P17" t="inlineStr">
      <is>
        <t>10 Sep</t>
      </is>
    </nc>
  </rcc>
  <rcc rId="313" sId="7">
    <oc r="Q12">
      <v>44388</v>
    </oc>
    <nc r="Q12" t="inlineStr">
      <is>
        <t>10 Aug</t>
      </is>
    </nc>
  </rcc>
  <rcc rId="314" sId="7">
    <oc r="R12">
      <v>44389</v>
    </oc>
    <nc r="R12" t="inlineStr">
      <is>
        <t>12 Aug</t>
      </is>
    </nc>
  </rcc>
  <rcc rId="315" sId="7">
    <oc r="Q13">
      <f>Q12+7</f>
    </oc>
    <nc r="Q13" t="inlineStr">
      <is>
        <t>15 Aug</t>
      </is>
    </nc>
  </rcc>
  <rcc rId="316" sId="7">
    <oc r="R13">
      <f>R12+7</f>
    </oc>
    <nc r="R13" t="inlineStr">
      <is>
        <t>16 Aug</t>
      </is>
    </nc>
  </rcc>
  <rcc rId="317" sId="7">
    <oc r="Q14">
      <f>Q13+7</f>
    </oc>
    <nc r="Q14" t="inlineStr">
      <is>
        <t>22 Aug</t>
      </is>
    </nc>
  </rcc>
  <rcc rId="318" sId="7">
    <oc r="R14">
      <f>R13+7</f>
    </oc>
    <nc r="R14" t="inlineStr">
      <is>
        <t>24 Aug</t>
      </is>
    </nc>
  </rcc>
  <rcc rId="319" sId="7">
    <oc r="Q15">
      <f>Q14+7</f>
    </oc>
    <nc r="Q15" t="inlineStr">
      <is>
        <t>31 Aug</t>
      </is>
    </nc>
  </rcc>
  <rcc rId="320" sId="7">
    <oc r="R15">
      <f>R14+7</f>
    </oc>
    <nc r="R15" t="inlineStr">
      <is>
        <t>01 Sep</t>
      </is>
    </nc>
  </rcc>
  <rcc rId="321" sId="7">
    <oc r="Q16">
      <f>Q15+7</f>
    </oc>
    <nc r="Q16" t="inlineStr">
      <is>
        <t>09 Sep</t>
      </is>
    </nc>
  </rcc>
  <rcc rId="322" sId="7">
    <oc r="R16">
      <f>R15+7</f>
    </oc>
    <nc r="R16" t="inlineStr">
      <is>
        <t>10 Sep</t>
      </is>
    </nc>
  </rcc>
  <rcc rId="323" sId="7">
    <oc r="Q17">
      <f>Q16+7</f>
    </oc>
    <nc r="Q17" t="inlineStr">
      <is>
        <t>12 Sep</t>
      </is>
    </nc>
  </rcc>
  <rcc rId="324" sId="7">
    <oc r="R17">
      <f>R16+7</f>
    </oc>
    <nc r="R17" t="inlineStr">
      <is>
        <t>13 Sep</t>
      </is>
    </nc>
  </rcc>
  <rcc rId="325" sId="7">
    <oc r="S12">
      <v>44390</v>
    </oc>
    <nc r="S12" t="inlineStr">
      <is>
        <t>13 Aug</t>
      </is>
    </nc>
  </rcc>
  <rcc rId="326" sId="7">
    <oc r="T12">
      <v>44391</v>
    </oc>
    <nc r="T12" t="inlineStr">
      <is>
        <t>14 Aug</t>
      </is>
    </nc>
  </rcc>
  <rcc rId="327" sId="7">
    <oc r="S13">
      <f>S12+7</f>
    </oc>
    <nc r="S13" t="inlineStr">
      <is>
        <t>17 Aug</t>
      </is>
    </nc>
  </rcc>
  <rcc rId="328" sId="7">
    <oc r="T13">
      <f>T12+7</f>
    </oc>
    <nc r="T13" t="inlineStr">
      <is>
        <t>18 Aug</t>
      </is>
    </nc>
  </rcc>
  <rcc rId="329" sId="7">
    <oc r="S14">
      <f>S13+7</f>
    </oc>
    <nc r="S14" t="inlineStr">
      <is>
        <t>24 Aug</t>
      </is>
    </nc>
  </rcc>
  <rcc rId="330" sId="7">
    <oc r="T14">
      <f>T13+7</f>
    </oc>
    <nc r="T14" t="inlineStr">
      <is>
        <t>25 Aug</t>
      </is>
    </nc>
  </rcc>
  <rcc rId="331" sId="7">
    <oc r="S15">
      <f>S14+7</f>
    </oc>
    <nc r="S15" t="inlineStr">
      <is>
        <t>02 Sep</t>
      </is>
    </nc>
  </rcc>
  <rcc rId="332" sId="7">
    <oc r="T15">
      <f>T14+7</f>
    </oc>
    <nc r="T15" t="inlineStr">
      <is>
        <t>03 Sep</t>
      </is>
    </nc>
  </rcc>
  <rcc rId="333" sId="7">
    <oc r="S16">
      <f>S15+7</f>
    </oc>
    <nc r="S16" t="inlineStr">
      <is>
        <t>11 Sep</t>
      </is>
    </nc>
  </rcc>
  <rcc rId="334" sId="7">
    <oc r="T16">
      <f>T15+7</f>
    </oc>
    <nc r="T16" t="inlineStr">
      <is>
        <t>12 Sep</t>
      </is>
    </nc>
  </rcc>
  <rcc rId="335" sId="7">
    <oc r="S17">
      <f>S16+7</f>
    </oc>
    <nc r="S17" t="inlineStr">
      <is>
        <t>14 Sep</t>
      </is>
    </nc>
  </rcc>
  <rcc rId="336" sId="7">
    <oc r="T17">
      <f>T16+7</f>
    </oc>
    <nc r="T17" t="inlineStr">
      <is>
        <t>15 Sep</t>
      </is>
    </nc>
  </rcc>
  <rdn rId="0" localSheetId="12" customView="1" name="Z_2D64A94D_C66C_4FD3_8201_7F642E1B0F95_.wvu.Cols" hidden="1" oldHidden="1">
    <oldFormula>'SEA-VAN VIA SHA (MPNW)'!#REF!</oldFormula>
  </rdn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6" customView="1" name="Z_2D64A94D_C66C_4FD3_8201_7F642E1B0F95_.wvu.PrintArea" hidden="1" oldHidden="1">
    <formula>'USEC DIRECT (AWE6) '!$A$1:$M$35</formula>
  </rdn>
  <rdn rId="0" localSheetId="7" customView="1" name="Z_2D64A94D_C66C_4FD3_8201_7F642E1B0F95_.wvu.Cols" hidden="1" oldHidden="1">
    <formula>'USEC DIRECT (AWE5)'!$G:$J</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(GME)'!$A$1:$O$38</formula>
    <oldFormula>'GULF VIA XMN (GME)'!$A$1:$O$38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I46:P53" start="0" length="2147483647">
    <dxf>
      <font>
        <b val="0"/>
      </font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1" sId="15">
    <oc r="J49">
      <f>J48+7</f>
    </oc>
    <nc r="J49">
      <f>J48+7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2" sId="2">
    <oc r="A14" t="inlineStr">
      <is>
        <t>COSCO NETHERLANDS</t>
      </is>
    </oc>
    <nc r="A14" t="inlineStr">
      <is>
        <t>CMA CGM MARCO POLO</t>
      </is>
    </nc>
  </rcc>
  <rcc rId="1423" sId="2">
    <oc r="A15" t="inlineStr">
      <is>
        <t>COSCO SHIPPING DENALI</t>
      </is>
    </oc>
    <nc r="A15" t="inlineStr">
      <is>
        <t>CMA CGM CHILE</t>
      </is>
    </nc>
  </rcc>
  <rcc rId="1424" sId="2">
    <oc r="A16" t="inlineStr">
      <is>
        <t>COSCO ITALY</t>
      </is>
    </oc>
    <nc r="A16" t="inlineStr">
      <is>
        <t>CMA CGM T. JEFFERSON</t>
      </is>
    </nc>
  </rcc>
  <rcc rId="1425" sId="2">
    <oc r="A17" t="inlineStr">
      <is>
        <t>COSCO ENGLAND</t>
      </is>
    </oc>
    <nc r="A17" t="inlineStr">
      <is>
        <t>CMA CGM PEGASUS</t>
      </is>
    </nc>
  </rcc>
  <rcc rId="1426" sId="2">
    <oc r="A18" t="inlineStr">
      <is>
        <t>COSCO SHIPPING ANDES</t>
      </is>
    </oc>
    <nc r="A18" t="inlineStr">
      <is>
        <t>APL SENTOSA</t>
      </is>
    </nc>
  </rcc>
  <rcc rId="1427" sId="2">
    <oc r="B14" t="inlineStr">
      <is>
        <t>044E</t>
      </is>
    </oc>
    <nc r="B14" t="inlineStr">
      <is>
        <t>030</t>
      </is>
    </nc>
  </rcc>
  <rcc rId="1428" sId="2">
    <oc r="B15" t="inlineStr">
      <is>
        <t>020E</t>
      </is>
    </oc>
    <nc r="B15" t="inlineStr">
      <is>
        <t>006</t>
      </is>
    </nc>
  </rcc>
  <rcc rId="1429" sId="2">
    <oc r="B16" t="inlineStr">
      <is>
        <t>047E</t>
      </is>
    </oc>
    <nc r="B16" t="inlineStr">
      <is>
        <t>417</t>
      </is>
    </nc>
  </rcc>
  <rcc rId="1430" sId="2">
    <oc r="B17" t="inlineStr">
      <is>
        <t>046E</t>
      </is>
    </oc>
    <nc r="B17" t="inlineStr">
      <is>
        <t>040</t>
      </is>
    </nc>
  </rcc>
  <rcc rId="1431" sId="2">
    <oc r="B18" t="inlineStr">
      <is>
        <t>018E</t>
      </is>
    </oc>
    <nc r="B18" t="inlineStr">
      <is>
        <t>411</t>
      </is>
    </nc>
  </rcc>
  <rcc rId="1432" sId="2" numFmtId="19">
    <oc r="C14" t="inlineStr">
      <is>
        <t>07 Jun</t>
      </is>
    </oc>
    <nc r="C14">
      <v>44378</v>
    </nc>
  </rcc>
  <rcc rId="1433" sId="2" numFmtId="19">
    <oc r="C15" t="inlineStr">
      <is>
        <t>14 Jun</t>
      </is>
    </oc>
    <nc r="C15">
      <v>44385</v>
    </nc>
  </rcc>
  <rcc rId="1434" sId="2" numFmtId="19">
    <oc r="C16" t="inlineStr">
      <is>
        <t>21 Jun</t>
      </is>
    </oc>
    <nc r="C16">
      <v>44392</v>
    </nc>
  </rcc>
  <rcc rId="1435" sId="2" numFmtId="19">
    <oc r="C17" t="inlineStr">
      <is>
        <t>23 Jun</t>
      </is>
    </oc>
    <nc r="C17">
      <v>44399</v>
    </nc>
  </rcc>
  <rcc rId="1436" sId="2" numFmtId="19">
    <oc r="C18" t="inlineStr">
      <is>
        <t>30 Jun</t>
      </is>
    </oc>
    <nc r="C18">
      <v>44406</v>
    </nc>
  </rcc>
  <rcc rId="1437" sId="2" numFmtId="19">
    <oc r="D14" t="inlineStr">
      <is>
        <t>08 Jun</t>
      </is>
    </oc>
    <nc r="D14">
      <v>44379.75</v>
    </nc>
  </rcc>
  <rcc rId="1438" sId="2" numFmtId="19">
    <oc r="D15" t="inlineStr">
      <is>
        <t>15 Jun</t>
      </is>
    </oc>
    <nc r="D15">
      <v>44386</v>
    </nc>
  </rcc>
  <rcc rId="1439" sId="2" numFmtId="19">
    <oc r="D16" t="inlineStr">
      <is>
        <t>22 Jun</t>
      </is>
    </oc>
    <nc r="D16">
      <v>44393</v>
    </nc>
  </rcc>
  <rcc rId="1440" sId="2" numFmtId="19">
    <oc r="D17" t="inlineStr">
      <is>
        <t>24 Jun</t>
      </is>
    </oc>
    <nc r="D17">
      <v>44400</v>
    </nc>
  </rcc>
  <rcc rId="1441" sId="2" numFmtId="19">
    <oc r="D18" t="inlineStr">
      <is>
        <t>01 Jul</t>
      </is>
    </oc>
    <nc r="D18">
      <v>44407</v>
    </nc>
  </rcc>
  <rm rId="1442" sheetId="4" source="A14:D18" destination="A12:D16" sourceSheetId="2">
    <rcc rId="0" sId="4" dxf="1">
      <nc r="A12" t="inlineStr">
        <is>
          <t>CMA CGM MEXICO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2" t="inlineStr">
        <is>
          <t>0TUHRE1MA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2" t="inlineStr">
        <is>
          <t>08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2" t="inlineStr">
        <is>
          <t>09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3" t="inlineStr">
        <is>
          <t>CMA CGM CORTE REAL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3" t="inlineStr">
        <is>
          <t>0TUHVE1MA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3" t="inlineStr">
        <is>
          <t>11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3" t="inlineStr">
        <is>
          <t>12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4" t="inlineStr">
        <is>
          <t>CMA CGM J. MADISON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4" t="inlineStr">
        <is>
          <t>0TUHZE1MA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4" t="inlineStr">
        <is>
          <t>18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4" t="inlineStr">
        <is>
          <t>19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5" t="inlineStr">
        <is>
          <t>CMA CGM MARCO POLO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5" t="inlineStr">
        <is>
          <t>0TUI3E1MA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5" t="inlineStr">
        <is>
          <t>28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5" t="inlineStr">
        <is>
          <t>30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6" t="inlineStr">
        <is>
          <t>CMA CGM CHILE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6" t="inlineStr">
        <is>
          <t>0TUI7E1MA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6" t="inlineStr">
        <is>
          <t>02 Jul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6" t="inlineStr">
        <is>
          <t>03 Jul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1443" sId="4" numFmtId="19">
    <oc r="E12" t="inlineStr">
      <is>
        <t>12 Jun</t>
      </is>
    </oc>
    <nc r="E12">
      <v>44383</v>
    </nc>
  </rcc>
  <rcc rId="1444" sId="4" numFmtId="19">
    <oc r="E13" t="inlineStr">
      <is>
        <t>16 Jun</t>
      </is>
    </oc>
    <nc r="E13">
      <f>E12+7</f>
    </nc>
  </rcc>
  <rcc rId="1445" sId="4">
    <oc r="E14" t="inlineStr">
      <is>
        <t>22 Jun</t>
      </is>
    </oc>
    <nc r="E14">
      <f>E13+7</f>
    </nc>
  </rcc>
  <rcc rId="1446" sId="4">
    <oc r="E15" t="inlineStr">
      <is>
        <t>01 Jul</t>
      </is>
    </oc>
    <nc r="E15">
      <f>E14+7</f>
    </nc>
  </rcc>
  <rcc rId="1447" sId="4" odxf="1" dxf="1">
    <oc r="E16" t="inlineStr">
      <is>
        <t>07 Jul</t>
      </is>
    </oc>
    <nc r="E16">
      <f>E15+7</f>
    </nc>
    <odxf/>
    <ndxf/>
  </rcc>
  <rcc rId="1448" sId="4">
    <oc r="F13" t="inlineStr">
      <is>
        <t>17 Jun</t>
      </is>
    </oc>
    <nc r="F13">
      <f>F12+7</f>
    </nc>
  </rcc>
  <rcc rId="1449" sId="4">
    <oc r="F14" t="inlineStr">
      <is>
        <t>23 Jun</t>
      </is>
    </oc>
    <nc r="F14">
      <f>F13+7</f>
    </nc>
  </rcc>
  <rcc rId="1450" sId="4">
    <oc r="F15" t="inlineStr">
      <is>
        <t>03 Jul</t>
      </is>
    </oc>
    <nc r="F15">
      <f>F14+7</f>
    </nc>
  </rcc>
  <rcc rId="1451" sId="4">
    <oc r="F16" t="inlineStr">
      <is>
        <t>08 Jul</t>
      </is>
    </oc>
    <nc r="F16">
      <f>F15+7</f>
    </nc>
  </rcc>
  <rcc rId="1452" sId="4" numFmtId="19">
    <oc r="F12" t="inlineStr">
      <is>
        <t>13 Jun</t>
      </is>
    </oc>
    <nc r="F12">
      <v>44384</v>
    </nc>
  </rcc>
  <rcc rId="1453" sId="4" numFmtId="19">
    <oc r="G12" t="inlineStr">
      <is>
        <t>05 Jul</t>
      </is>
    </oc>
    <nc r="G12">
      <v>44398</v>
    </nc>
  </rcc>
  <rcc rId="1454" sId="4">
    <oc r="G13" t="inlineStr">
      <is>
        <t>06 Jul</t>
      </is>
    </oc>
    <nc r="G13">
      <f>G12+7</f>
    </nc>
  </rcc>
  <rcc rId="1455" sId="4">
    <oc r="G14" t="inlineStr">
      <is>
        <t>08 Jul</t>
      </is>
    </oc>
    <nc r="G14">
      <f>G13+7</f>
    </nc>
  </rcc>
  <rcc rId="1456" sId="4">
    <oc r="G15" t="inlineStr">
      <is>
        <t>16 Jul</t>
      </is>
    </oc>
    <nc r="G15">
      <f>G14+7</f>
    </nc>
  </rcc>
  <rcc rId="1457" sId="4">
    <oc r="G16" t="inlineStr">
      <is>
        <t>22 Jul</t>
      </is>
    </oc>
    <nc r="G16">
      <f>G15+7</f>
    </nc>
  </rcc>
  <rcc rId="1458" sId="4" numFmtId="19">
    <oc r="H12" t="inlineStr">
      <is>
        <t>10 Jul</t>
      </is>
    </oc>
    <nc r="H12">
      <v>44403</v>
    </nc>
  </rcc>
  <rcc rId="1459" sId="4">
    <oc r="H13" t="inlineStr">
      <is>
        <t>11 Jul</t>
      </is>
    </oc>
    <nc r="H13">
      <f>H12+7</f>
    </nc>
  </rcc>
  <rcc rId="1460" sId="4">
    <oc r="H14" t="inlineStr">
      <is>
        <t>12 Jul</t>
      </is>
    </oc>
    <nc r="H14">
      <f>H13+7</f>
    </nc>
  </rcc>
  <rcc rId="1461" sId="4">
    <oc r="H15" t="inlineStr">
      <is>
        <t>23 Jul</t>
      </is>
    </oc>
    <nc r="H15">
      <f>H14+7</f>
    </nc>
  </rcc>
  <rcc rId="1462" sId="4">
    <oc r="H16" t="inlineStr">
      <is>
        <t>26 Jul</t>
      </is>
    </oc>
    <nc r="H16">
      <f>H15+7</f>
    </nc>
  </rcc>
  <rdn rId="0" localSheetId="1" customView="1" name="Z_29110A68_3EC6_4A67_B2F4_C5B07F9C3888_.wvu.Cols" hidden="1" oldHidden="1">
    <formula>'MENU '!$L:$L</formula>
  </rdn>
  <rdn rId="0" localSheetId="2" customView="1" name="Z_29110A68_3EC6_4A67_B2F4_C5B07F9C3888_.wvu.PrintArea" hidden="1" oldHidden="1">
    <formula>'LGB DIRECT (SEA)'!$A$1:$H$38</formula>
  </rdn>
  <rdn rId="0" localSheetId="3" customView="1" name="Z_29110A68_3EC6_4A67_B2F4_C5B07F9C3888_.wvu.PrintArea" hidden="1" oldHidden="1">
    <formula>'LGB VIA HKG (SEA)'!$A$1:$L$29</formula>
  </rdn>
  <rdn rId="0" localSheetId="4" customView="1" name="Z_29110A68_3EC6_4A67_B2F4_C5B07F9C3888_.wvu.PrintArea" hidden="1" oldHidden="1">
    <formula>'LAS -OAK DIRECT (SEA2)'!$A$1:$J$37</formula>
  </rdn>
  <rdn rId="0" localSheetId="5" customView="1" name="Z_29110A68_3EC6_4A67_B2F4_C5B07F9C3888_.wvu.PrintArea" hidden="1" oldHidden="1">
    <formula>'CANADA TS (CPNW)'!$A$1:$N$33</formula>
  </rdn>
  <rdn rId="0" localSheetId="5" customView="1" name="Z_29110A68_3EC6_4A67_B2F4_C5B07F9C3888_.wvu.Rows" hidden="1" oldHidden="1">
    <formula>'CANADA TS (CPNW)'!$51:$66</formula>
  </rdn>
  <rdn rId="0" localSheetId="6" customView="1" name="Z_29110A68_3EC6_4A67_B2F4_C5B07F9C3888_.wvu.PrintArea" hidden="1" oldHidden="1">
    <formula>'USEC DIRECT (AWE6) '!$A$1:$M$33</formula>
  </rdn>
  <rdn rId="0" localSheetId="10" customView="1" name="Z_29110A68_3EC6_4A67_B2F4_C5B07F9C3888_.wvu.PrintArea" hidden="1" oldHidden="1">
    <formula>'BOSTON VIA SHA (AWE1)'!$A$1:$L$34</formula>
  </rdn>
  <rdn rId="0" localSheetId="11" customView="1" name="Z_29110A68_3EC6_4A67_B2F4_C5B07F9C3888_.wvu.PrintArea" hidden="1" oldHidden="1">
    <formula>'BALTIMORE VIA HKG (AWE3)'!$A$1:$L$38</formula>
  </rdn>
  <rdn rId="0" localSheetId="13" customView="1" name="Z_29110A68_3EC6_4A67_B2F4_C5B07F9C3888_.wvu.PrintArea" hidden="1" oldHidden="1">
    <formula>'SEA-VAN VIA HKG (OPNW)'!$A$1:$N$42</formula>
  </rdn>
  <rdn rId="0" localSheetId="14" customView="1" name="Z_29110A68_3EC6_4A67_B2F4_C5B07F9C3888_.wvu.Rows" hidden="1" oldHidden="1">
    <formula>'TACOMA VIA YTN (EPNW)'!$8:$22</formula>
  </rdn>
  <rdn rId="0" localSheetId="15" customView="1" name="Z_29110A68_3EC6_4A67_B2F4_C5B07F9C3888_.wvu.PrintArea" hidden="1" oldHidden="1">
    <formula>'GULF VIA XMN (GME)'!$A$1:$Q$68</formula>
  </rdn>
  <rdn rId="0" localSheetId="15" customView="1" name="Z_29110A68_3EC6_4A67_B2F4_C5B07F9C3888_.wvu.Rows" hidden="1" oldHidden="1">
    <formula>'GULF VIA XMN (GME)'!$4:$38</formula>
  </rdn>
  <rcv guid="{29110A68-3EC6-4A67-B2F4-C5B07F9C3888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4:A18" start="0" length="0">
    <dxf>
      <border>
        <left style="thin">
          <color indexed="64"/>
        </left>
      </border>
    </dxf>
  </rfmt>
  <rfmt sheetId="2" sqref="A14: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76" sId="4">
    <nc r="A17" t="inlineStr">
      <is>
        <t>APL GWANGYANG</t>
      </is>
    </nc>
  </rcc>
  <rcc rId="1477" sId="4">
    <nc r="A18" t="inlineStr">
      <is>
        <t>CMA CGM BRAZIL</t>
      </is>
    </nc>
  </rcc>
  <rcc rId="1478" sId="4" numFmtId="19">
    <oc r="C13">
      <v>44385</v>
    </oc>
    <nc r="C13">
      <f>C12+7</f>
    </nc>
  </rcc>
  <rcc rId="1479" sId="4" numFmtId="19">
    <oc r="C14">
      <v>44392</v>
    </oc>
    <nc r="C14">
      <f>C13+7</f>
    </nc>
  </rcc>
  <rcc rId="1480" sId="4" numFmtId="19">
    <oc r="C15">
      <v>44399</v>
    </oc>
    <nc r="C15">
      <f>C14+7</f>
    </nc>
  </rcc>
  <rcc rId="1481" sId="4" numFmtId="19">
    <oc r="C16">
      <v>44406</v>
    </oc>
    <nc r="C16">
      <f>C15+7</f>
    </nc>
  </rcc>
  <rcc rId="1482" sId="4" odxf="1" dxf="1">
    <nc r="C17">
      <f>C16+7</f>
    </nc>
    <odxf/>
    <ndxf/>
  </rcc>
  <rcc rId="1483" sId="4" odxf="1" dxf="1">
    <nc r="C18">
      <f>C17+7</f>
    </nc>
    <odxf/>
    <ndxf/>
  </rcc>
  <rcc rId="1484" sId="4" numFmtId="19">
    <oc r="D13">
      <v>44386</v>
    </oc>
    <nc r="D13">
      <f>D12+7</f>
    </nc>
  </rcc>
  <rcc rId="1485" sId="4" numFmtId="19">
    <oc r="D14">
      <v>44393</v>
    </oc>
    <nc r="D14">
      <f>D13+7</f>
    </nc>
  </rcc>
  <rcc rId="1486" sId="4" numFmtId="19">
    <oc r="D15">
      <v>44400</v>
    </oc>
    <nc r="D15">
      <f>D14+7</f>
    </nc>
  </rcc>
  <rcc rId="1487" sId="4" numFmtId="19">
    <oc r="D16">
      <v>44407</v>
    </oc>
    <nc r="D16">
      <f>D15+7</f>
    </nc>
  </rcc>
  <rcc rId="1488" sId="4" odxf="1" dxf="1">
    <nc r="D17">
      <f>D16+7</f>
    </nc>
    <odxf/>
    <ndxf/>
  </rcc>
  <rcc rId="1489" sId="4" odxf="1" dxf="1">
    <nc r="D18">
      <f>D17+7</f>
    </nc>
    <odxf/>
    <ndxf/>
  </rcc>
  <rcc rId="1490" sId="4">
    <oc r="E14">
      <f>E13+7</f>
    </oc>
    <nc r="E14">
      <f>E13+7</f>
    </nc>
  </rcc>
  <rcc rId="1491" sId="4">
    <oc r="E15">
      <f>E14+7</f>
    </oc>
    <nc r="E15">
      <f>E14+7</f>
    </nc>
  </rcc>
  <rcc rId="1492" sId="4">
    <oc r="E16">
      <f>E15+7</f>
    </oc>
    <nc r="E16">
      <f>E15+7</f>
    </nc>
  </rcc>
  <rcc rId="1493" sId="4">
    <nc r="E17">
      <f>E16+7</f>
    </nc>
  </rcc>
  <rcc rId="1494" sId="4">
    <nc r="E18">
      <f>E17+7</f>
    </nc>
  </rcc>
  <rcc rId="1495" sId="4">
    <oc r="F14">
      <f>F13+7</f>
    </oc>
    <nc r="F14">
      <f>F13+7</f>
    </nc>
  </rcc>
  <rcc rId="1496" sId="4">
    <oc r="F15">
      <f>F14+7</f>
    </oc>
    <nc r="F15">
      <f>F14+7</f>
    </nc>
  </rcc>
  <rcc rId="1497" sId="4">
    <oc r="F16">
      <f>F15+7</f>
    </oc>
    <nc r="F16">
      <f>F15+7</f>
    </nc>
  </rcc>
  <rcc rId="1498" sId="4">
    <nc r="F17">
      <f>F16+7</f>
    </nc>
  </rcc>
  <rcc rId="1499" sId="4">
    <nc r="F18">
      <f>F17+7</f>
    </nc>
  </rcc>
  <rcc rId="1500" sId="4">
    <nc r="G17">
      <f>G16+7</f>
    </nc>
  </rcc>
  <rcc rId="1501" sId="4">
    <nc r="G18">
      <f>G17+7</f>
    </nc>
  </rcc>
  <rcc rId="1502" sId="4">
    <nc r="H17">
      <f>H16+7</f>
    </nc>
  </rcc>
  <rcc rId="1503" sId="4">
    <nc r="H18">
      <f>H17+7</f>
    </nc>
  </rcc>
  <rcc rId="1504" sId="4" odxf="1" dxf="1">
    <nc r="I17" t="inlineStr">
      <is>
        <t>omit</t>
      </is>
    </nc>
    <odxf/>
    <ndxf/>
  </rcc>
  <rcc rId="1505" sId="4" odxf="1" dxf="1">
    <nc r="I18" t="inlineStr">
      <is>
        <t>omit</t>
      </is>
    </nc>
    <odxf/>
    <ndxf/>
  </rcc>
  <rcc rId="1506" sId="4" odxf="1" dxf="1">
    <nc r="B17" t="inlineStr">
      <is>
        <t>021</t>
      </is>
    </nc>
    <ndxf>
      <font>
        <b/>
        <sz val="10"/>
        <color indexed="12"/>
        <name val="Arial"/>
        <scheme val="minor"/>
      </font>
      <numFmt numFmtId="169" formatCode="000&quot;E&quot;"/>
      <alignment vertical="center"/>
      <protection locked="1" hidden="0"/>
    </ndxf>
  </rcc>
  <rcc rId="1507" sId="4" odxf="1" dxf="1">
    <nc r="B18" t="inlineStr">
      <is>
        <t>004</t>
      </is>
    </nc>
    <ndxf>
      <font>
        <b/>
        <sz val="10"/>
        <color indexed="12"/>
        <name val="Arial"/>
        <scheme val="minor"/>
      </font>
      <numFmt numFmtId="169" formatCode="000&quot;E&quot;"/>
      <alignment vertical="center"/>
      <protection locked="1" hidden="0"/>
    </ndxf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2">
    <nc r="A19" t="inlineStr">
      <is>
        <t>COSCO ITALY</t>
      </is>
    </nc>
  </rcc>
  <rcc rId="1509" sId="2">
    <nc r="A20" t="inlineStr">
      <is>
        <t>COSCO SHIPPING DENALI</t>
      </is>
    </nc>
  </rcc>
  <rcc rId="1510" sId="2" odxf="1" s="1" dxf="1">
    <nc r="A14" t="inlineStr">
      <is>
        <t>COSCO ENGLAND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1" sId="2" odxf="1" s="1" dxf="1">
    <nc r="A15" t="inlineStr">
      <is>
        <t>COSCO PORTUGAL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2" sId="2" odxf="1" s="1" dxf="1">
    <nc r="A16" t="inlineStr">
      <is>
        <t>COSCO SHIPPING ANDES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3" sId="2" odxf="1" s="1" dxf="1">
    <nc r="A17" t="inlineStr">
      <is>
        <t>COSCO SPAIN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4" sId="2" odxf="1" s="1" dxf="1">
    <nc r="A18" t="inlineStr">
      <is>
        <t>COSCO NETHERLANDS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5" sId="2">
    <nc r="B19" t="inlineStr">
      <is>
        <t>048</t>
      </is>
    </nc>
  </rcc>
  <rcc rId="1516" sId="2">
    <nc r="B20" t="inlineStr">
      <is>
        <t>021</t>
      </is>
    </nc>
  </rcc>
  <rcc rId="1517" sId="2" odxf="1" s="1" dxf="1">
    <nc r="B14" t="inlineStr">
      <is>
        <t>046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18" sId="2" odxf="1" s="1" dxf="1">
    <nc r="B15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19" sId="2" odxf="1" s="1" dxf="1">
    <nc r="B16" t="inlineStr">
      <is>
        <t>018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20" sId="2" odxf="1" s="1" dxf="1">
    <nc r="B17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21" sId="2" odxf="1" s="1" dxf="1">
    <nc r="B18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fmt sheetId="2" s="1" sqref="C14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4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5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5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6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6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7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7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8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8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cc rId="1522" sId="2" numFmtId="19">
    <nc r="C14">
      <v>44381</v>
    </nc>
  </rcc>
  <rcc rId="1523" sId="2">
    <nc r="C15">
      <f>C14+7</f>
    </nc>
  </rcc>
  <rcc rId="1524" sId="2">
    <nc r="C16">
      <f>C15+7</f>
    </nc>
  </rcc>
  <rcc rId="1525" sId="2">
    <nc r="C17">
      <f>C16+7</f>
    </nc>
  </rcc>
  <rcc rId="1526" sId="2">
    <nc r="C18">
      <f>C17+7</f>
    </nc>
  </rcc>
  <rcc rId="1527" sId="2">
    <nc r="C19">
      <f>C18+7</f>
    </nc>
  </rcc>
  <rcc rId="1528" sId="2">
    <nc r="C20">
      <f>C19+7</f>
    </nc>
  </rcc>
  <rcc rId="1529" sId="2" numFmtId="19">
    <nc r="D14">
      <v>44382</v>
    </nc>
  </rcc>
  <rcc rId="1530" sId="2">
    <nc r="D15">
      <f>D14+7</f>
    </nc>
  </rcc>
  <rcc rId="1531" sId="2">
    <nc r="D16">
      <f>D15+7</f>
    </nc>
  </rcc>
  <rcc rId="1532" sId="2">
    <nc r="D17">
      <f>D16+7</f>
    </nc>
  </rcc>
  <rcc rId="1533" sId="2">
    <nc r="D18">
      <f>D17+7</f>
    </nc>
  </rcc>
  <rcc rId="1534" sId="2">
    <nc r="D19">
      <f>D18+7</f>
    </nc>
  </rcc>
  <rcc rId="1535" sId="2">
    <nc r="D20">
      <f>D19+7</f>
    </nc>
  </rcc>
  <rcc rId="1536" sId="2" numFmtId="19">
    <oc r="E14" t="inlineStr">
      <is>
        <t>11 Jun</t>
      </is>
    </oc>
    <nc r="E14">
      <v>44385</v>
    </nc>
  </rcc>
  <rcc rId="1537" sId="2">
    <oc r="E15" t="inlineStr">
      <is>
        <t>18 Jun</t>
      </is>
    </oc>
    <nc r="E15">
      <f>E14+7</f>
    </nc>
  </rcc>
  <rcc rId="1538" sId="2">
    <oc r="E16" t="inlineStr">
      <is>
        <t>25 Jun</t>
      </is>
    </oc>
    <nc r="E16">
      <f>E15+7</f>
    </nc>
  </rcc>
  <rcc rId="1539" sId="2">
    <oc r="E17" t="inlineStr">
      <is>
        <t>27 Jun</t>
      </is>
    </oc>
    <nc r="E17">
      <f>E16+7</f>
    </nc>
  </rcc>
  <rcc rId="1540" sId="2">
    <oc r="E18" t="inlineStr">
      <is>
        <t>04 Jul</t>
      </is>
    </oc>
    <nc r="E18">
      <f>E17+7</f>
    </nc>
  </rcc>
  <rcc rId="1541" sId="2">
    <nc r="E19">
      <f>E18+7</f>
    </nc>
  </rcc>
  <rcc rId="1542" sId="2">
    <nc r="E20">
      <f>E19+7</f>
    </nc>
  </rcc>
  <rcc rId="1543" sId="2" numFmtId="19">
    <oc r="F14" t="inlineStr">
      <is>
        <t>12 Jun</t>
      </is>
    </oc>
    <nc r="F14">
      <v>44385</v>
    </nc>
  </rcc>
  <rcc rId="1544" sId="2">
    <oc r="F15" t="inlineStr">
      <is>
        <t>19 Jun</t>
      </is>
    </oc>
    <nc r="F15">
      <f>F14+7</f>
    </nc>
  </rcc>
  <rcc rId="1545" sId="2">
    <oc r="F16" t="inlineStr">
      <is>
        <t>26 Jun</t>
      </is>
    </oc>
    <nc r="F16">
      <f>F15+7</f>
    </nc>
  </rcc>
  <rcc rId="1546" sId="2">
    <oc r="F17" t="inlineStr">
      <is>
        <t>28 Jun</t>
      </is>
    </oc>
    <nc r="F17">
      <f>F16+7</f>
    </nc>
  </rcc>
  <rcc rId="1547" sId="2">
    <oc r="F18" t="inlineStr">
      <is>
        <t>05 Jul</t>
      </is>
    </oc>
    <nc r="F18">
      <f>F17+7</f>
    </nc>
  </rcc>
  <rcc rId="1548" sId="2">
    <nc r="F19">
      <f>F18+7</f>
    </nc>
  </rcc>
  <rcc rId="1549" sId="2">
    <nc r="F20">
      <f>F19+7</f>
    </nc>
  </rcc>
  <rcc rId="1550" sId="2" numFmtId="19">
    <oc r="G14" t="inlineStr">
      <is>
        <t>29 Jun</t>
      </is>
    </oc>
    <nc r="G14">
      <v>44401</v>
    </nc>
  </rcc>
  <rcc rId="1551" sId="2">
    <oc r="G15" t="inlineStr">
      <is>
        <t>06 Jul</t>
      </is>
    </oc>
    <nc r="G15">
      <f>G14+7</f>
    </nc>
  </rcc>
  <rcc rId="1552" sId="2">
    <oc r="G16" t="inlineStr">
      <is>
        <t>13 Jul</t>
      </is>
    </oc>
    <nc r="G16">
      <f>G15+7</f>
    </nc>
  </rcc>
  <rcc rId="1553" sId="2">
    <oc r="G17" t="inlineStr">
      <is>
        <t>15 Jul</t>
      </is>
    </oc>
    <nc r="G17">
      <f>G16+7</f>
    </nc>
  </rcc>
  <rcc rId="1554" sId="2">
    <oc r="G18" t="inlineStr">
      <is>
        <t>22 Jul</t>
      </is>
    </oc>
    <nc r="G18">
      <f>G17+7</f>
    </nc>
  </rcc>
  <rcc rId="1555" sId="2">
    <nc r="G19">
      <f>G18+7</f>
    </nc>
  </rcc>
  <rcc rId="1556" sId="2">
    <nc r="G20">
      <f>G19+7</f>
    </nc>
  </rcc>
  <rcc rId="1557" sId="2" numFmtId="19">
    <oc r="H14" t="inlineStr">
      <is>
        <t>04 Jul</t>
      </is>
    </oc>
    <nc r="H14">
      <v>44407</v>
    </nc>
  </rcc>
  <rcc rId="1558" sId="2">
    <oc r="H15" t="inlineStr">
      <is>
        <t>11 Jul</t>
      </is>
    </oc>
    <nc r="H15">
      <f>H14+7</f>
    </nc>
  </rcc>
  <rcc rId="1559" sId="2">
    <oc r="H16" t="inlineStr">
      <is>
        <t>18 Jul</t>
      </is>
    </oc>
    <nc r="H16">
      <f>H15+7</f>
    </nc>
  </rcc>
  <rcc rId="1560" sId="2">
    <oc r="H17" t="inlineStr">
      <is>
        <t>20 Jul</t>
      </is>
    </oc>
    <nc r="H17">
      <f>H16+7</f>
    </nc>
  </rcc>
  <rcc rId="1561" sId="2">
    <oc r="H18" t="inlineStr">
      <is>
        <t>27 Jul</t>
      </is>
    </oc>
    <nc r="H18">
      <f>H17+7</f>
    </nc>
  </rcc>
  <rcc rId="1562" sId="2">
    <nc r="H19">
      <f>H18+7</f>
    </nc>
  </rcc>
  <rcc rId="1563" sId="2">
    <nc r="H20">
      <f>H19+7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4" sId="3">
    <oc r="A18">
      <f>'USEC DIRECT (AWE4)'!A19</f>
    </oc>
    <nc r="A18"/>
  </rcc>
  <rcc rId="1565" sId="3">
    <oc r="B18">
      <f>'USEC DIRECT (AWE4)'!B19</f>
    </oc>
    <nc r="B18"/>
  </rcc>
  <rcc rId="1566" sId="3">
    <oc r="C18">
      <f>C17+7</f>
    </oc>
    <nc r="C18"/>
  </rcc>
  <rcc rId="1567" sId="3">
    <oc r="D18">
      <f>D17+7</f>
    </oc>
    <nc r="D18"/>
  </rcc>
  <rcc rId="1568" sId="3">
    <oc r="E18">
      <f>E17+7</f>
    </oc>
    <nc r="E18"/>
  </rcc>
  <rcc rId="1569" sId="3">
    <oc r="F18">
      <f>F17+7</f>
    </oc>
    <nc r="F18"/>
  </rcc>
  <rfmt sheetId="3" sqref="A11" start="0" length="0">
    <dxf>
      <border outline="0">
        <left style="double">
          <color indexed="64"/>
        </left>
      </border>
    </dxf>
  </rfmt>
  <rfmt sheetId="3" sqref="C11" start="0" length="0">
    <dxf>
      <fill>
        <patternFill patternType="none">
          <bgColor indexed="65"/>
        </patternFill>
      </fill>
    </dxf>
  </rfmt>
  <rfmt sheetId="3" sqref="D11" start="0" length="0">
    <dxf>
      <fill>
        <patternFill patternType="none">
          <bgColor indexed="65"/>
        </patternFill>
      </fill>
    </dxf>
  </rfmt>
  <rfmt sheetId="3" sqref="E11" start="0" length="0">
    <dxf>
      <fill>
        <patternFill patternType="none">
          <bgColor indexed="65"/>
        </patternFill>
      </fill>
    </dxf>
  </rfmt>
  <rfmt sheetId="3" sqref="F11" start="0" length="0">
    <dxf>
      <fill>
        <patternFill patternType="none">
          <bgColor indexed="65"/>
        </patternFill>
      </fill>
    </dxf>
  </rfmt>
  <rfmt sheetId="3" sqref="A12" start="0" length="0">
    <dxf>
      <border outline="0">
        <left style="double">
          <color indexed="64"/>
        </left>
      </border>
    </dxf>
  </rfmt>
  <rfmt sheetId="3" sqref="C12" start="0" length="0">
    <dxf>
      <fill>
        <patternFill patternType="none">
          <bgColor indexed="65"/>
        </patternFill>
      </fill>
    </dxf>
  </rfmt>
  <rfmt sheetId="3" sqref="D12" start="0" length="0">
    <dxf>
      <fill>
        <patternFill patternType="none">
          <bgColor indexed="65"/>
        </patternFill>
      </fill>
    </dxf>
  </rfmt>
  <rfmt sheetId="3" sqref="E12" start="0" length="0">
    <dxf>
      <fill>
        <patternFill patternType="none">
          <bgColor indexed="65"/>
        </patternFill>
      </fill>
    </dxf>
  </rfmt>
  <rfmt sheetId="3" sqref="F12" start="0" length="0">
    <dxf>
      <fill>
        <patternFill patternType="none">
          <bgColor indexed="65"/>
        </patternFill>
      </fill>
    </dxf>
  </rfmt>
  <rfmt sheetId="3" sqref="A13" start="0" length="0">
    <dxf>
      <border outline="0">
        <left style="double">
          <color indexed="64"/>
        </left>
      </border>
    </dxf>
  </rfmt>
  <rfmt sheetId="3" sqref="C13" start="0" length="0">
    <dxf>
      <fill>
        <patternFill patternType="none">
          <bgColor indexed="65"/>
        </patternFill>
      </fill>
    </dxf>
  </rfmt>
  <rfmt sheetId="3" sqref="D13" start="0" length="0">
    <dxf>
      <fill>
        <patternFill patternType="none">
          <bgColor indexed="65"/>
        </patternFill>
      </fill>
    </dxf>
  </rfmt>
  <rfmt sheetId="3" sqref="E13" start="0" length="0">
    <dxf>
      <fill>
        <patternFill patternType="none">
          <bgColor indexed="65"/>
        </patternFill>
      </fill>
    </dxf>
  </rfmt>
  <rfmt sheetId="3" sqref="F13" start="0" length="0">
    <dxf>
      <fill>
        <patternFill patternType="none">
          <bgColor indexed="65"/>
        </patternFill>
      </fill>
    </dxf>
  </rfmt>
  <rfmt sheetId="3" sqref="A14" start="0" length="0">
    <dxf>
      <border outline="0">
        <left style="double">
          <color indexed="64"/>
        </left>
      </border>
    </dxf>
  </rfmt>
  <rfmt sheetId="3" sqref="C14" start="0" length="0">
    <dxf>
      <fill>
        <patternFill patternType="none">
          <bgColor indexed="65"/>
        </patternFill>
      </fill>
    </dxf>
  </rfmt>
  <rfmt sheetId="3" sqref="D14" start="0" length="0">
    <dxf>
      <fill>
        <patternFill patternType="none">
          <bgColor indexed="65"/>
        </patternFill>
      </fill>
    </dxf>
  </rfmt>
  <rfmt sheetId="3" sqref="E14" start="0" length="0">
    <dxf>
      <fill>
        <patternFill patternType="none">
          <bgColor indexed="65"/>
        </patternFill>
      </fill>
    </dxf>
  </rfmt>
  <rfmt sheetId="3" sqref="F14" start="0" length="0">
    <dxf>
      <fill>
        <patternFill patternType="none">
          <bgColor indexed="65"/>
        </patternFill>
      </fill>
    </dxf>
  </rfmt>
  <rfmt sheetId="3" sqref="A15" start="0" length="0">
    <dxf>
      <border outline="0">
        <left style="double">
          <color indexed="64"/>
        </left>
      </border>
    </dxf>
  </rfmt>
  <rfmt sheetId="3" sqref="C15" start="0" length="0">
    <dxf>
      <fill>
        <patternFill patternType="none">
          <bgColor indexed="65"/>
        </patternFill>
      </fill>
    </dxf>
  </rfmt>
  <rfmt sheetId="3" sqref="D15" start="0" length="0">
    <dxf>
      <fill>
        <patternFill patternType="none">
          <bgColor indexed="65"/>
        </patternFill>
      </fill>
    </dxf>
  </rfmt>
  <rfmt sheetId="3" sqref="E15" start="0" length="0">
    <dxf>
      <fill>
        <patternFill patternType="none">
          <bgColor indexed="65"/>
        </patternFill>
      </fill>
    </dxf>
  </rfmt>
  <rfmt sheetId="3" sqref="F15" start="0" length="0">
    <dxf>
      <fill>
        <patternFill patternType="none">
          <bgColor indexed="65"/>
        </patternFill>
      </fill>
    </dxf>
  </rfmt>
  <rfmt sheetId="3" sqref="A16" start="0" length="0">
    <dxf>
      <border outline="0">
        <left style="double">
          <color indexed="64"/>
        </left>
      </border>
    </dxf>
  </rfmt>
  <rfmt sheetId="3" sqref="C16" start="0" length="0">
    <dxf>
      <fill>
        <patternFill patternType="none">
          <bgColor indexed="65"/>
        </patternFill>
      </fill>
    </dxf>
  </rfmt>
  <rfmt sheetId="3" sqref="D16" start="0" length="0">
    <dxf>
      <fill>
        <patternFill patternType="none">
          <bgColor indexed="65"/>
        </patternFill>
      </fill>
    </dxf>
  </rfmt>
  <rfmt sheetId="3" sqref="E16" start="0" length="0">
    <dxf>
      <fill>
        <patternFill patternType="none">
          <bgColor indexed="65"/>
        </patternFill>
      </fill>
    </dxf>
  </rfmt>
  <rfmt sheetId="3" sqref="F16" start="0" length="0">
    <dxf>
      <fill>
        <patternFill patternType="none">
          <bgColor indexed="65"/>
        </patternFill>
      </fill>
    </dxf>
  </rfmt>
  <rfmt sheetId="3" sqref="A17" start="0" length="0">
    <dxf>
      <border outline="0">
        <left style="double">
          <color indexed="64"/>
        </left>
      </border>
    </dxf>
  </rfmt>
  <rfmt sheetId="3" sqref="C17" start="0" length="0">
    <dxf>
      <fill>
        <patternFill patternType="none">
          <bgColor indexed="65"/>
        </patternFill>
      </fill>
    </dxf>
  </rfmt>
  <rfmt sheetId="3" sqref="D17" start="0" length="0">
    <dxf>
      <fill>
        <patternFill patternType="none">
          <bgColor indexed="65"/>
        </patternFill>
      </fill>
    </dxf>
  </rfmt>
  <rfmt sheetId="3" sqref="E17" start="0" length="0">
    <dxf>
      <fill>
        <patternFill patternType="none">
          <bgColor indexed="65"/>
        </patternFill>
      </fill>
    </dxf>
  </rfmt>
  <rfmt sheetId="3" sqref="F17" start="0" length="0">
    <dxf>
      <fill>
        <patternFill patternType="none">
          <bgColor indexed="65"/>
        </patternFill>
      </fill>
    </dxf>
  </rfmt>
  <rcc rId="1570" sId="3">
    <oc r="G11" t="inlineStr">
      <is>
        <t>COSCO SHIPPING DENALI</t>
      </is>
    </oc>
    <nc r="G11"/>
  </rcc>
  <rcc rId="1571" sId="3">
    <oc r="H11" t="inlineStr">
      <is>
        <t>018E</t>
      </is>
    </oc>
    <nc r="H11"/>
  </rcc>
  <rcc rId="1572" sId="3" numFmtId="19">
    <oc r="I11">
      <v>66.041666666666671</v>
    </oc>
    <nc r="I11"/>
  </rcc>
  <rcc rId="1573" sId="3" numFmtId="19">
    <oc r="J11">
      <v>67.041666666666671</v>
    </oc>
    <nc r="J11"/>
  </rcc>
  <rcc rId="1574" sId="3" numFmtId="19">
    <oc r="K11">
      <v>83.625</v>
    </oc>
    <nc r="K11"/>
  </rcc>
  <rcc rId="1575" sId="3" numFmtId="19">
    <oc r="L11">
      <v>90.125</v>
    </oc>
    <nc r="L11"/>
  </rcc>
  <rcc rId="1576" sId="3">
    <oc r="G12" t="inlineStr">
      <is>
        <t>COSCO ITALY</t>
      </is>
    </oc>
    <nc r="G12"/>
  </rcc>
  <rcc rId="1577" sId="3">
    <oc r="H12" t="inlineStr">
      <is>
        <t>045E</t>
      </is>
    </oc>
    <nc r="H12"/>
  </rcc>
  <rcc rId="1578" sId="3">
    <oc r="I12">
      <f>I11+7</f>
    </oc>
    <nc r="I12"/>
  </rcc>
  <rcc rId="1579" sId="3">
    <oc r="J12">
      <f>J11+7</f>
    </oc>
    <nc r="J12"/>
  </rcc>
  <rcc rId="1580" sId="3">
    <oc r="K12">
      <f>K11+7</f>
    </oc>
    <nc r="K12"/>
  </rcc>
  <rcc rId="1581" sId="3">
    <oc r="L12">
      <f>L11+7</f>
    </oc>
    <nc r="L12"/>
  </rcc>
  <rcc rId="1582" sId="3">
    <oc r="G13" t="inlineStr">
      <is>
        <t>COSCO ENGLAND</t>
      </is>
    </oc>
    <nc r="G13"/>
  </rcc>
  <rcc rId="1583" sId="3">
    <oc r="H13" t="inlineStr">
      <is>
        <t>044E</t>
      </is>
    </oc>
    <nc r="H13"/>
  </rcc>
  <rcc rId="1584" sId="3">
    <oc r="I13">
      <f>I12+7</f>
    </oc>
    <nc r="I13"/>
  </rcc>
  <rcc rId="1585" sId="3">
    <oc r="J13">
      <f>J12+7</f>
    </oc>
    <nc r="J13"/>
  </rcc>
  <rcc rId="1586" sId="3">
    <oc r="K13">
      <f>K12+7</f>
    </oc>
    <nc r="K13"/>
  </rcc>
  <rcc rId="1587" sId="3">
    <oc r="L13">
      <f>L12+7</f>
    </oc>
    <nc r="L13"/>
  </rcc>
  <rcc rId="1588" sId="3">
    <oc r="G14" t="inlineStr">
      <is>
        <t>COSCO SHIPPING ANDES</t>
      </is>
    </oc>
    <nc r="G14"/>
  </rcc>
  <rcc rId="1589" sId="3">
    <oc r="H14" t="inlineStr">
      <is>
        <t>016E</t>
      </is>
    </oc>
    <nc r="H14"/>
  </rcc>
  <rcc rId="1590" sId="3">
    <oc r="I14">
      <f>I13+7</f>
    </oc>
    <nc r="I14"/>
  </rcc>
  <rcc rId="1591" sId="3">
    <oc r="J14">
      <f>J13+7</f>
    </oc>
    <nc r="J14"/>
  </rcc>
  <rcc rId="1592" sId="3">
    <oc r="K14">
      <f>K13+7</f>
    </oc>
    <nc r="K14"/>
  </rcc>
  <rcc rId="1593" sId="3">
    <oc r="L14">
      <f>L13+7</f>
    </oc>
    <nc r="L14"/>
  </rcc>
  <rcc rId="1594" sId="3">
    <oc r="G15" t="inlineStr">
      <is>
        <t>COSCO PORTUGAL</t>
      </is>
    </oc>
    <nc r="G15"/>
  </rcc>
  <rcc rId="1595" sId="3">
    <oc r="H15" t="inlineStr">
      <is>
        <t>043E</t>
      </is>
    </oc>
    <nc r="H15"/>
  </rcc>
  <rcc rId="1596" sId="3">
    <oc r="I15">
      <f>I14+7</f>
    </oc>
    <nc r="I15"/>
  </rcc>
  <rcc rId="1597" sId="3">
    <oc r="J15">
      <f>J14+7</f>
    </oc>
    <nc r="J15"/>
  </rcc>
  <rcc rId="1598" sId="3">
    <oc r="K15">
      <f>K14+7</f>
    </oc>
    <nc r="K15"/>
  </rcc>
  <rcc rId="1599" sId="3">
    <oc r="L15">
      <f>L14+7</f>
    </oc>
    <nc r="L15"/>
  </rcc>
  <rcc rId="1600" sId="3">
    <oc r="G16" t="inlineStr">
      <is>
        <t>TBA</t>
      </is>
    </oc>
    <nc r="G16"/>
  </rcc>
  <rcc rId="1601" sId="3">
    <oc r="I16">
      <f>I15+7</f>
    </oc>
    <nc r="I16"/>
  </rcc>
  <rcc rId="1602" sId="3">
    <oc r="J16">
      <f>J15+7</f>
    </oc>
    <nc r="J16"/>
  </rcc>
  <rcc rId="1603" sId="3">
    <oc r="K16">
      <f>K15+7</f>
    </oc>
    <nc r="K16"/>
  </rcc>
  <rcc rId="1604" sId="3">
    <oc r="L16">
      <f>L15+7</f>
    </oc>
    <nc r="L16"/>
  </rcc>
  <rcc rId="1605" sId="3">
    <oc r="G17" t="inlineStr">
      <is>
        <t>TBA</t>
      </is>
    </oc>
    <nc r="G17"/>
  </rcc>
  <rcc rId="1606" sId="3">
    <oc r="I17">
      <f>I16+7</f>
    </oc>
    <nc r="I17"/>
  </rcc>
  <rcc rId="1607" sId="3">
    <oc r="J17">
      <f>J16+7</f>
    </oc>
    <nc r="J17"/>
  </rcc>
  <rcc rId="1608" sId="3">
    <oc r="K17">
      <f>K16+7</f>
    </oc>
    <nc r="K17"/>
  </rcc>
  <rcc rId="1609" sId="3">
    <oc r="L17">
      <f>L16+7</f>
    </oc>
    <nc r="L17"/>
  </rcc>
  <rcc rId="1610" sId="3">
    <oc r="G18" t="inlineStr">
      <is>
        <t>TBA</t>
      </is>
    </oc>
    <nc r="G18"/>
  </rcc>
  <rcc rId="1611" sId="3">
    <oc r="I18">
      <f>I17+7</f>
    </oc>
    <nc r="I18"/>
  </rcc>
  <rcc rId="1612" sId="3">
    <oc r="J18">
      <f>J17+7</f>
    </oc>
    <nc r="J18"/>
  </rcc>
  <rcc rId="1613" sId="3">
    <oc r="K18">
      <f>K17+7</f>
    </oc>
    <nc r="K18"/>
  </rcc>
  <rcc rId="1614" sId="3">
    <oc r="L18">
      <f>L17+7</f>
    </oc>
    <nc r="L18"/>
  </rcc>
  <rcc rId="1615" sId="2" numFmtId="19">
    <oc r="C15">
      <f>C14+7</f>
    </oc>
    <nc r="C15">
      <v>44390</v>
    </nc>
  </rcc>
  <rcc rId="1616" sId="2" numFmtId="19">
    <oc r="C16">
      <f>C15+7</f>
    </oc>
    <nc r="C16">
      <v>44390</v>
    </nc>
  </rcc>
  <rcc rId="1617" sId="2" numFmtId="19">
    <oc r="C17">
      <f>C16+7</f>
    </oc>
    <nc r="C17">
      <v>44396</v>
    </nc>
  </rcc>
  <rcc rId="1618" sId="2" numFmtId="19">
    <oc r="C18">
      <f>C17+7</f>
    </oc>
    <nc r="C18">
      <v>44412</v>
    </nc>
  </rcc>
  <rcc rId="1619" sId="2" numFmtId="19">
    <oc r="C19">
      <f>C18+7</f>
    </oc>
    <nc r="C19">
      <v>44413</v>
    </nc>
  </rcc>
  <rcc rId="1620" sId="2" numFmtId="19">
    <oc r="C20">
      <f>C19+7</f>
    </oc>
    <nc r="C20">
      <v>44418</v>
    </nc>
  </rcc>
  <rcc rId="1621" sId="2" numFmtId="19">
    <oc r="D15">
      <f>D14+7</f>
    </oc>
    <nc r="D15">
      <v>44391</v>
    </nc>
  </rcc>
  <rcc rId="1622" sId="2" numFmtId="19">
    <oc r="D16">
      <f>D15+7</f>
    </oc>
    <nc r="D16">
      <v>44391</v>
    </nc>
  </rcc>
  <rcc rId="1623" sId="2" numFmtId="19">
    <oc r="D17">
      <f>D16+7</f>
    </oc>
    <nc r="D17">
      <v>44397</v>
    </nc>
  </rcc>
  <rcc rId="1624" sId="2" numFmtId="19">
    <oc r="D18">
      <f>D17+7</f>
    </oc>
    <nc r="D18">
      <v>44413</v>
    </nc>
  </rcc>
  <rcc rId="1625" sId="2" numFmtId="19">
    <oc r="D19">
      <f>D18+7</f>
    </oc>
    <nc r="D19">
      <v>44414</v>
    </nc>
  </rcc>
  <rcc rId="1626" sId="2" numFmtId="19">
    <oc r="D20">
      <f>D19+7</f>
    </oc>
    <nc r="D20">
      <v>44419</v>
    </nc>
  </rcc>
  <ris rId="1627" sheetId="17" name="[COSCO SCHEDULE_ATD NORTH AMERICA CANADA IN JUL 2021.xlsx]Sheet1" sheetPosition="4"/>
  <rcc rId="1628" sId="2" numFmtId="19">
    <oc r="E15">
      <f>E14+7</f>
    </oc>
    <nc r="E15">
      <v>44394</v>
    </nc>
  </rcc>
  <rcc rId="1629" sId="2" numFmtId="19">
    <oc r="F15">
      <f>F14+7</f>
    </oc>
    <nc r="F15">
      <v>44394</v>
    </nc>
  </rcc>
  <rcc rId="1630" sId="2" xfDxf="1" dxf="1" numFmtId="19">
    <oc r="G15">
      <f>G14+7</f>
    </oc>
    <nc r="G15">
      <v>44410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2" xfDxf="1" dxf="1" numFmtId="19">
    <oc r="H15">
      <f>H14+7</f>
    </oc>
    <nc r="H15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2" xfDxf="1" dxf="1" numFmtId="19">
    <oc r="E16">
      <f>E15+7</f>
    </oc>
    <nc r="E16">
      <v>44394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2" xfDxf="1" dxf="1" numFmtId="19">
    <oc r="F16">
      <f>F15+7</f>
    </oc>
    <nc r="F16">
      <v>44394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2" xfDxf="1" dxf="1" numFmtId="19">
    <oc r="G16">
      <f>G15+7</f>
    </oc>
    <nc r="G16">
      <v>44409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2" xfDxf="1" dxf="1" numFmtId="19">
    <oc r="H16">
      <f>H15+7</f>
    </oc>
    <nc r="H16">
      <v>44415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" sId="2" xfDxf="1" dxf="1" numFmtId="19">
    <oc r="E17">
      <f>E16+7</f>
    </oc>
    <nc r="E17">
      <v>44400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2" xfDxf="1" dxf="1" numFmtId="19">
    <oc r="F17">
      <f>F16+7</f>
    </oc>
    <nc r="F17">
      <v>44400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2" xfDxf="1" dxf="1" numFmtId="19">
    <oc r="E18">
      <f>E17+7</f>
    </oc>
    <nc r="E18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2" xfDxf="1" dxf="1" numFmtId="19">
    <oc r="F18">
      <f>F17+7</f>
    </oc>
    <nc r="F18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" sId="2" xfDxf="1" dxf="1" numFmtId="19">
    <oc r="G18">
      <f>G17+7</f>
    </oc>
    <nc r="G18">
      <v>44432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H18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1" sId="2" xfDxf="1" dxf="1" numFmtId="19">
    <oc r="E19">
      <f>E18+7</f>
    </oc>
    <nc r="E19">
      <v>44417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2" xfDxf="1" dxf="1" numFmtId="19">
    <oc r="F19">
      <f>F18+7</f>
    </oc>
    <nc r="F19">
      <v>44417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2" xfDxf="1" dxf="1" numFmtId="19">
    <oc r="G19">
      <f>G18+7</f>
    </oc>
    <nc r="G19">
      <v>44433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H18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4" sId="2" numFmtId="19">
    <oc r="H18">
      <f>H17+7</f>
    </oc>
    <nc r="H18">
      <v>44438</v>
    </nc>
  </rcc>
  <rcc rId="1645" sId="2" xfDxf="1" dxf="1" numFmtId="19">
    <oc r="H19">
      <f>H18+7</f>
    </oc>
    <nc r="H19">
      <v>44439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" sId="2" xfDxf="1" dxf="1" numFmtId="19">
    <oc r="E20">
      <f>E19+7</f>
    </oc>
    <nc r="E20">
      <v>44422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2" xfDxf="1" dxf="1" numFmtId="19">
    <oc r="F20">
      <f>F19+7</f>
    </oc>
    <nc r="F20">
      <v>44422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" sId="2" xfDxf="1" dxf="1" numFmtId="19">
    <oc r="G20">
      <f>G19+7</f>
    </oc>
    <nc r="G20">
      <v>44438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2" xfDxf="1" dxf="1" numFmtId="19">
    <oc r="H20">
      <f>H19+7</f>
    </oc>
    <nc r="H20">
      <v>44444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3">
    <oc r="A11">
      <f>'USEC DIRECT (AWE4)'!A12</f>
    </oc>
    <nc r="A11" t="inlineStr">
      <is>
        <t>COSCO ENGLAND</t>
      </is>
    </nc>
  </rcc>
  <rcc rId="1651" sId="3">
    <oc r="B11">
      <f>'USEC DIRECT (AWE4)'!B12</f>
    </oc>
    <nc r="B11" t="inlineStr">
      <is>
        <t>046</t>
      </is>
    </nc>
  </rcc>
  <rcc rId="1652" sId="3" numFmtId="19">
    <oc r="C11">
      <f>'USEC DIRECT (AWE4)'!C12</f>
    </oc>
    <nc r="C11">
      <v>44381</v>
    </nc>
  </rcc>
  <rcc rId="1653" sId="3" numFmtId="19">
    <oc r="D11">
      <f>'USEC DIRECT (AWE4)'!D12</f>
    </oc>
    <nc r="D11">
      <v>44382</v>
    </nc>
  </rcc>
  <rcc rId="1654" sId="3" numFmtId="19">
    <oc r="E11">
      <f>'USEC DIRECT (AWE4)'!E12</f>
    </oc>
    <nc r="E11">
      <v>44385</v>
    </nc>
  </rcc>
  <rcc rId="1655" sId="3" numFmtId="19">
    <oc r="F11">
      <f>'USEC DIRECT (AWE4)'!F12</f>
    </oc>
    <nc r="F11">
      <v>44385</v>
    </nc>
  </rcc>
  <rcc rId="1656" sId="3">
    <oc r="A12">
      <f>'USEC DIRECT (AWE4)'!A13</f>
    </oc>
    <nc r="A12" t="inlineStr">
      <is>
        <t>COSCO PORTUGAL</t>
      </is>
    </nc>
  </rcc>
  <rcc rId="1657" sId="3">
    <oc r="B12">
      <f>'USEC DIRECT (AWE4)'!B13</f>
    </oc>
    <nc r="B12" t="inlineStr">
      <is>
        <t>045</t>
      </is>
    </nc>
  </rcc>
  <rcc rId="1658" sId="3" numFmtId="19">
    <oc r="C12">
      <f>C11+7</f>
    </oc>
    <nc r="C12">
      <v>44390</v>
    </nc>
  </rcc>
  <rcc rId="1659" sId="3" numFmtId="19">
    <oc r="D12">
      <f>D11+7</f>
    </oc>
    <nc r="D12">
      <v>44391</v>
    </nc>
  </rcc>
  <rcc rId="1660" sId="3" numFmtId="19">
    <oc r="E12">
      <f>E11+7</f>
    </oc>
    <nc r="E12">
      <v>44394</v>
    </nc>
  </rcc>
  <rcc rId="1661" sId="3" numFmtId="19">
    <oc r="F12">
      <f>F11+7</f>
    </oc>
    <nc r="F12">
      <v>44394</v>
    </nc>
  </rcc>
  <rcc rId="1662" sId="3">
    <oc r="A13">
      <f>'USEC DIRECT (AWE4)'!A14</f>
    </oc>
    <nc r="A13" t="inlineStr">
      <is>
        <t>COSCO SHIPPING ANDES</t>
      </is>
    </nc>
  </rcc>
  <rcc rId="1663" sId="3">
    <oc r="B13">
      <f>'USEC DIRECT (AWE4)'!B14</f>
    </oc>
    <nc r="B13" t="inlineStr">
      <is>
        <t>018</t>
      </is>
    </nc>
  </rcc>
  <rcc rId="1664" sId="3" numFmtId="19">
    <oc r="C13">
      <f>C12+7</f>
    </oc>
    <nc r="C13">
      <v>44390</v>
    </nc>
  </rcc>
  <rcc rId="1665" sId="3" numFmtId="19">
    <oc r="D13">
      <f>D12+7</f>
    </oc>
    <nc r="D13">
      <v>44391</v>
    </nc>
  </rcc>
  <rcc rId="1666" sId="3" numFmtId="19">
    <oc r="E13">
      <f>E12+7</f>
    </oc>
    <nc r="E13">
      <v>44394</v>
    </nc>
  </rcc>
  <rcc rId="1667" sId="3" numFmtId="19">
    <oc r="F13">
      <f>F12+7</f>
    </oc>
    <nc r="F13">
      <v>44394</v>
    </nc>
  </rcc>
  <rcc rId="1668" sId="3">
    <oc r="A14">
      <f>'USEC DIRECT (AWE4)'!A15</f>
    </oc>
    <nc r="A14" t="inlineStr">
      <is>
        <t>COSCO SPAIN</t>
      </is>
    </nc>
  </rcc>
  <rcc rId="1669" sId="3">
    <oc r="B14">
      <f>'USEC DIRECT (AWE4)'!B15</f>
    </oc>
    <nc r="B14" t="inlineStr">
      <is>
        <t>045</t>
      </is>
    </nc>
  </rcc>
  <rcc rId="1670" sId="3" numFmtId="19">
    <oc r="C14">
      <f>C13+7</f>
    </oc>
    <nc r="C14">
      <v>44396</v>
    </nc>
  </rcc>
  <rcc rId="1671" sId="3" numFmtId="19">
    <oc r="D14">
      <f>D13+7</f>
    </oc>
    <nc r="D14">
      <v>44397</v>
    </nc>
  </rcc>
  <rcc rId="1672" sId="3" numFmtId="19">
    <oc r="E14">
      <f>E13+7</f>
    </oc>
    <nc r="E14">
      <v>44400</v>
    </nc>
  </rcc>
  <rcc rId="1673" sId="3" numFmtId="19">
    <oc r="F14">
      <f>F13+7</f>
    </oc>
    <nc r="F14">
      <v>44400</v>
    </nc>
  </rcc>
  <rcc rId="1674" sId="3">
    <oc r="A15">
      <f>'USEC DIRECT (AWE4)'!A16</f>
    </oc>
    <nc r="A15" t="inlineStr">
      <is>
        <t>COSCO NETHERLANDS</t>
      </is>
    </nc>
  </rcc>
  <rcc rId="1675" sId="3">
    <oc r="B15">
      <f>'USEC DIRECT (AWE4)'!B16</f>
    </oc>
    <nc r="B15" t="inlineStr">
      <is>
        <t>045</t>
      </is>
    </nc>
  </rcc>
  <rcc rId="1676" sId="3" numFmtId="19">
    <oc r="C15">
      <f>C14+7</f>
    </oc>
    <nc r="C15">
      <v>44412</v>
    </nc>
  </rcc>
  <rcc rId="1677" sId="3" numFmtId="19">
    <oc r="D15">
      <f>D14+7</f>
    </oc>
    <nc r="D15">
      <v>44413</v>
    </nc>
  </rcc>
  <rcc rId="1678" sId="3" numFmtId="19">
    <oc r="E15">
      <f>E14+7</f>
    </oc>
    <nc r="E15">
      <v>44416</v>
    </nc>
  </rcc>
  <rcc rId="1679" sId="3" numFmtId="19">
    <oc r="F15">
      <f>F14+7</f>
    </oc>
    <nc r="F15">
      <v>44416</v>
    </nc>
  </rcc>
  <rcc rId="1680" sId="3">
    <oc r="A16">
      <f>'USEC DIRECT (AWE4)'!A17</f>
    </oc>
    <nc r="A16" t="inlineStr">
      <is>
        <t>COSCO ITALY</t>
      </is>
    </nc>
  </rcc>
  <rcc rId="1681" sId="3">
    <oc r="B16">
      <f>'USEC DIRECT (AWE4)'!B17</f>
    </oc>
    <nc r="B16" t="inlineStr">
      <is>
        <t>048</t>
      </is>
    </nc>
  </rcc>
  <rcc rId="1682" sId="3" numFmtId="19">
    <oc r="C16">
      <f>C15+7</f>
    </oc>
    <nc r="C16">
      <v>44413</v>
    </nc>
  </rcc>
  <rcc rId="1683" sId="3" numFmtId="19">
    <oc r="D16">
      <f>D15+7</f>
    </oc>
    <nc r="D16">
      <v>44414</v>
    </nc>
  </rcc>
  <rcc rId="1684" sId="3" numFmtId="19">
    <oc r="E16">
      <f>E15+7</f>
    </oc>
    <nc r="E16">
      <v>44417</v>
    </nc>
  </rcc>
  <rcc rId="1685" sId="3" numFmtId="19">
    <oc r="F16">
      <f>F15+7</f>
    </oc>
    <nc r="F16">
      <v>44417</v>
    </nc>
  </rcc>
  <rcc rId="1686" sId="3">
    <oc r="A17">
      <f>'USEC DIRECT (AWE4)'!A18</f>
    </oc>
    <nc r="A17" t="inlineStr">
      <is>
        <t>COSCO SHIPPING DENALI</t>
      </is>
    </nc>
  </rcc>
  <rcc rId="1687" sId="3">
    <oc r="B17">
      <f>'USEC DIRECT (AWE4)'!B18</f>
    </oc>
    <nc r="B17" t="inlineStr">
      <is>
        <t>021</t>
      </is>
    </nc>
  </rcc>
  <rcc rId="1688" sId="3" numFmtId="19">
    <oc r="C17">
      <f>C16+7</f>
    </oc>
    <nc r="C17">
      <v>44418</v>
    </nc>
  </rcc>
  <rcc rId="1689" sId="3" numFmtId="19">
    <oc r="D17">
      <f>D16+7</f>
    </oc>
    <nc r="D17">
      <v>44419</v>
    </nc>
  </rcc>
  <rcc rId="1690" sId="3" numFmtId="19">
    <oc r="E17">
      <f>E16+7</f>
    </oc>
    <nc r="E17">
      <v>44422</v>
    </nc>
  </rcc>
  <rcc rId="1691" sId="3" numFmtId="19">
    <oc r="F17">
      <f>F16+7</f>
    </oc>
    <nc r="F17">
      <v>44422</v>
    </nc>
  </rcc>
  <rcc rId="1692" sId="4" numFmtId="19">
    <oc r="C13">
      <f>C12+7</f>
    </oc>
    <nc r="C13">
      <v>44385</v>
    </nc>
  </rcc>
  <rcc rId="1693" sId="4" numFmtId="19">
    <oc r="C14">
      <f>C13+7</f>
    </oc>
    <nc r="C14">
      <v>44392</v>
    </nc>
  </rcc>
  <rcc rId="1694" sId="4" numFmtId="19">
    <oc r="C15">
      <f>C14+7</f>
    </oc>
    <nc r="C15">
      <v>44399</v>
    </nc>
  </rcc>
  <rcc rId="1695" sId="4" numFmtId="19">
    <oc r="C16">
      <f>C15+7</f>
    </oc>
    <nc r="C16">
      <v>44406</v>
    </nc>
  </rcc>
  <rcc rId="1696" sId="4" numFmtId="19">
    <oc r="C17">
      <f>C16+7</f>
    </oc>
    <nc r="C17">
      <v>44413</v>
    </nc>
  </rcc>
  <rcc rId="1697" sId="4" numFmtId="19">
    <oc r="C18">
      <f>C17+7</f>
    </oc>
    <nc r="C18">
      <v>44420</v>
    </nc>
  </rcc>
  <rcc rId="1698" sId="4" numFmtId="19">
    <oc r="D12">
      <v>44379.75</v>
    </oc>
    <nc r="D12">
      <v>44379</v>
    </nc>
  </rcc>
  <rcc rId="1699" sId="4" numFmtId="19">
    <oc r="D13">
      <f>D12+7</f>
    </oc>
    <nc r="D13">
      <v>44386</v>
    </nc>
  </rcc>
  <rcc rId="1700" sId="4" numFmtId="19">
    <oc r="D14">
      <f>D13+7</f>
    </oc>
    <nc r="D14">
      <v>44393</v>
    </nc>
  </rcc>
  <rcc rId="1701" sId="4" numFmtId="19">
    <oc r="D15">
      <f>D14+7</f>
    </oc>
    <nc r="D15">
      <v>44400</v>
    </nc>
  </rcc>
  <rcc rId="1702" sId="4" numFmtId="19">
    <oc r="D16">
      <f>D15+7</f>
    </oc>
    <nc r="D16">
      <v>44407</v>
    </nc>
  </rcc>
  <rcc rId="1703" sId="4" numFmtId="19">
    <oc r="D17">
      <f>D16+7</f>
    </oc>
    <nc r="D17">
      <v>44414</v>
    </nc>
  </rcc>
  <rcc rId="1704" sId="4" numFmtId="19">
    <oc r="D18">
      <f>D17+7</f>
    </oc>
    <nc r="D18">
      <v>44421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E12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" sId="3" odxf="1" dxf="1" numFmtId="19">
    <nc r="K11">
      <v>44401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6" sId="3" odxf="1" dxf="1" numFmtId="19">
    <nc r="L11">
      <v>44407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7" sId="3" odxf="1" dxf="1" numFmtId="19">
    <nc r="K12">
      <v>44410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8" sId="3" odxf="1" dxf="1" numFmtId="19">
    <nc r="L12">
      <v>44416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9" sId="3" odxf="1" dxf="1" numFmtId="19">
    <nc r="K13">
      <v>44409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0" sId="3" odxf="1" dxf="1" numFmtId="19">
    <nc r="L13">
      <v>44415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K14" start="0" length="0">
    <dxf>
      <fill>
        <patternFill patternType="none">
          <bgColor indexed="65"/>
        </patternFill>
      </fill>
    </dxf>
  </rfmt>
  <rfmt sheetId="3" sqref="L14" start="0" length="0">
    <dxf>
      <fill>
        <patternFill patternType="none">
          <bgColor indexed="65"/>
        </patternFill>
      </fill>
    </dxf>
  </rfmt>
  <rcc rId="1711" sId="3" odxf="1" dxf="1" numFmtId="19">
    <nc r="K15">
      <v>44432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2" sId="3" odxf="1" dxf="1" numFmtId="19">
    <nc r="L15">
      <v>44438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K16" start="0" length="0">
    <dxf>
      <fill>
        <patternFill patternType="none">
          <bgColor indexed="65"/>
        </patternFill>
      </fill>
    </dxf>
  </rfmt>
  <rfmt sheetId="3" sqref="L16" start="0" length="0">
    <dxf>
      <fill>
        <patternFill patternType="none">
          <bgColor indexed="65"/>
        </patternFill>
      </fill>
    </dxf>
  </rfmt>
  <rcc rId="1713" sId="3" odxf="1" dxf="1" numFmtId="19">
    <nc r="K17">
      <v>44438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4" sId="3" odxf="1" dxf="1" numFmtId="19">
    <nc r="L17">
      <v>44444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G11" start="0" length="0">
    <dxf>
      <border outline="0">
        <left style="thin">
          <color indexed="64"/>
        </left>
      </border>
    </dxf>
  </rfmt>
  <rfmt sheetId="3" sqref="H11" start="0" length="0">
    <dxf>
      <numFmt numFmtId="0" formatCode="General"/>
      <alignment horizontal="left"/>
    </dxf>
  </rfmt>
  <rfmt sheetId="3" sqref="I11" start="0" length="0">
    <dxf>
      <fill>
        <patternFill>
          <bgColor theme="0"/>
        </patternFill>
      </fill>
    </dxf>
  </rfmt>
  <rfmt sheetId="3" sqref="J11" start="0" length="0">
    <dxf>
      <fill>
        <patternFill>
          <bgColor theme="0"/>
        </patternFill>
      </fill>
    </dxf>
  </rfmt>
  <rfmt sheetId="3" sqref="G12" start="0" length="0">
    <dxf>
      <border outline="0">
        <left style="thin">
          <color indexed="64"/>
        </left>
      </border>
    </dxf>
  </rfmt>
  <rfmt sheetId="3" sqref="H12" start="0" length="0">
    <dxf>
      <numFmt numFmtId="0" formatCode="General"/>
      <alignment horizontal="left"/>
    </dxf>
  </rfmt>
  <rfmt sheetId="3" sqref="I12" start="0" length="0">
    <dxf>
      <fill>
        <patternFill>
          <bgColor theme="0"/>
        </patternFill>
      </fill>
    </dxf>
  </rfmt>
  <rfmt sheetId="3" sqref="J12" start="0" length="0">
    <dxf>
      <fill>
        <patternFill>
          <bgColor theme="0"/>
        </patternFill>
      </fill>
    </dxf>
  </rfmt>
  <rfmt sheetId="3" sqref="G14" start="0" length="0">
    <dxf>
      <alignment vertical="top"/>
      <border outline="0">
        <left style="thin">
          <color indexed="64"/>
        </left>
      </border>
    </dxf>
  </rfmt>
  <rfmt sheetId="3" sqref="H14" start="0" length="0">
    <dxf>
      <numFmt numFmtId="0" formatCode="General"/>
      <alignment horizontal="left" vertical="top"/>
    </dxf>
  </rfmt>
  <rfmt sheetId="3" sqref="I14" start="0" length="0">
    <dxf>
      <fill>
        <patternFill>
          <bgColor theme="0"/>
        </patternFill>
      </fill>
    </dxf>
  </rfmt>
  <rfmt sheetId="3" sqref="J14" start="0" length="0">
    <dxf>
      <fill>
        <patternFill>
          <bgColor theme="0"/>
        </patternFill>
      </fill>
    </dxf>
  </rfmt>
  <rfmt sheetId="3" sqref="I14" start="0" length="0">
    <dxf>
      <fill>
        <patternFill patternType="none">
          <bgColor indexed="65"/>
        </patternFill>
      </fill>
    </dxf>
  </rfmt>
  <rfmt sheetId="3" sqref="J14" start="0" length="0">
    <dxf>
      <fill>
        <patternFill patternType="none">
          <bgColor indexed="65"/>
        </patternFill>
      </fill>
    </dxf>
  </rfmt>
  <rcc rId="1715" sId="3">
    <nc r="G11" t="inlineStr">
      <is>
        <t>OOCL BERLIN</t>
      </is>
    </nc>
  </rcc>
  <rcc rId="1716" sId="3">
    <nc r="H11" t="inlineStr">
      <is>
        <t>037E</t>
      </is>
    </nc>
  </rcc>
  <rfmt sheetId="3" sqref="I11" start="0" length="0">
    <dxf>
      <fill>
        <patternFill patternType="none">
          <bgColor indexed="65"/>
        </patternFill>
      </fill>
    </dxf>
  </rfmt>
  <rfmt sheetId="3" sqref="J11" start="0" length="0">
    <dxf>
      <fill>
        <patternFill patternType="none">
          <bgColor indexed="65"/>
        </patternFill>
      </fill>
    </dxf>
  </rfmt>
  <rcc rId="1717" sId="3" numFmtId="19">
    <nc r="I11">
      <v>44378</v>
    </nc>
  </rcc>
  <rcc rId="1718" sId="3" numFmtId="19">
    <nc r="J11">
      <v>44379</v>
    </nc>
  </rcc>
  <rcc rId="1719" sId="3">
    <nc r="G12" t="inlineStr">
      <is>
        <t>COSCO EXCELLENCE</t>
      </is>
    </nc>
  </rcc>
  <rcc rId="1720" sId="3">
    <nc r="H12" t="inlineStr">
      <is>
        <t>057E</t>
      </is>
    </nc>
  </rcc>
  <rfmt sheetId="3" sqref="I12" start="0" length="0">
    <dxf>
      <fill>
        <patternFill patternType="none">
          <bgColor indexed="65"/>
        </patternFill>
      </fill>
    </dxf>
  </rfmt>
  <rfmt sheetId="3" sqref="J12" start="0" length="0">
    <dxf>
      <fill>
        <patternFill patternType="none">
          <bgColor indexed="65"/>
        </patternFill>
      </fill>
    </dxf>
  </rfmt>
  <rcc rId="1721" sId="3" numFmtId="19">
    <nc r="I12">
      <v>44385</v>
    </nc>
  </rcc>
  <rcc rId="1722" sId="3" numFmtId="19">
    <nc r="J12">
      <v>44386</v>
    </nc>
  </rcc>
  <rfmt sheetId="3" sqref="G13" start="0" length="0">
    <dxf>
      <alignment vertical="top"/>
      <border outline="0">
        <left style="thin">
          <color indexed="64"/>
        </left>
      </border>
    </dxf>
  </rfmt>
  <rfmt sheetId="3" sqref="H13" start="0" length="0">
    <dxf>
      <numFmt numFmtId="0" formatCode="General"/>
      <alignment horizontal="left" vertical="top"/>
    </dxf>
  </rfmt>
  <rfmt sheetId="3" sqref="I13" start="0" length="0">
    <dxf>
      <fill>
        <patternFill patternType="none">
          <bgColor indexed="65"/>
        </patternFill>
      </fill>
    </dxf>
  </rfmt>
  <rfmt sheetId="3" sqref="J13" start="0" length="0">
    <dxf>
      <fill>
        <patternFill patternType="none">
          <bgColor indexed="65"/>
        </patternFill>
      </fill>
    </dxf>
  </rfmt>
  <rcc rId="1723" sId="3">
    <nc r="G13" t="inlineStr">
      <is>
        <t>OOCL CHONGQING</t>
      </is>
    </nc>
  </rcc>
  <rcc rId="1724" sId="3">
    <nc r="H13" t="inlineStr">
      <is>
        <t>037E</t>
      </is>
    </nc>
  </rcc>
  <rcc rId="1725" sId="3" numFmtId="19">
    <nc r="I13">
      <v>44396</v>
    </nc>
  </rcc>
  <rcc rId="1726" sId="3" numFmtId="19">
    <nc r="J13">
      <v>44397</v>
    </nc>
  </rcc>
  <rcc rId="1727" sId="3">
    <nc r="G14" t="inlineStr">
      <is>
        <t>TBA</t>
      </is>
    </nc>
  </rcc>
  <rcc rId="1728" sId="3" odxf="1" dxf="1">
    <nc r="G15" t="inlineStr">
      <is>
        <t>OOCL POLAND</t>
      </is>
    </nc>
    <odxf>
      <border outline="0">
        <left style="double">
          <color indexed="64"/>
        </left>
      </border>
    </odxf>
    <ndxf>
      <border outline="0">
        <left style="thin">
          <color indexed="64"/>
        </left>
      </border>
    </ndxf>
  </rcc>
  <rcc rId="1729" sId="3" odxf="1" dxf="1">
    <nc r="H15" t="inlineStr">
      <is>
        <t>027E</t>
      </is>
    </nc>
    <odxf>
      <numFmt numFmtId="169" formatCode="000&quot;E&quot;"/>
      <alignment horizontal="center"/>
    </odxf>
    <ndxf>
      <numFmt numFmtId="0" formatCode="General"/>
      <alignment horizontal="left"/>
    </ndxf>
  </rcc>
  <rcc rId="1730" sId="3" odxf="1" dxf="1">
    <nc r="I15" t="inlineStr">
      <is>
        <t>05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1" sId="3" odxf="1" dxf="1">
    <nc r="J15" t="inlineStr">
      <is>
        <t>06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2" sId="3">
    <nc r="G16" t="inlineStr">
      <is>
        <t>TBA</t>
      </is>
    </nc>
  </rcc>
  <rcc rId="1733" sId="3" odxf="1" dxf="1">
    <nc r="G17" t="inlineStr">
      <is>
        <t>OOCL BRUSSELS</t>
      </is>
    </nc>
    <odxf>
      <alignment vertical="center"/>
      <border outline="0">
        <left style="double">
          <color indexed="64"/>
        </left>
      </border>
    </odxf>
    <ndxf>
      <alignment vertical="top"/>
      <border outline="0">
        <left style="thin">
          <color indexed="64"/>
        </left>
      </border>
    </ndxf>
  </rcc>
  <rcc rId="1734" sId="3" odxf="1" dxf="1">
    <nc r="H17" t="inlineStr">
      <is>
        <t>045E</t>
      </is>
    </nc>
    <odxf>
      <numFmt numFmtId="169" formatCode="000&quot;E&quot;"/>
      <alignment horizontal="center" vertical="center"/>
    </odxf>
    <ndxf>
      <numFmt numFmtId="0" formatCode="General"/>
      <alignment horizontal="left" vertical="top"/>
    </ndxf>
  </rcc>
  <rcc rId="1735" sId="3" odxf="1" dxf="1">
    <nc r="I17" t="inlineStr">
      <is>
        <t>12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6" sId="3" odxf="1" dxf="1">
    <nc r="J17" t="inlineStr">
      <is>
        <t>13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8">
    <oc r="A12" t="inlineStr">
      <is>
        <t>COSCO SHIPPING ROSE</t>
      </is>
    </oc>
    <nc r="A12" t="inlineStr">
      <is>
        <t>COSCO EXCELLENCE</t>
      </is>
    </nc>
  </rcc>
  <rcc rId="351" sId="8">
    <oc r="B12" t="inlineStr">
      <is>
        <t>020E</t>
      </is>
    </oc>
    <nc r="B12" t="inlineStr">
      <is>
        <t>057E</t>
      </is>
    </nc>
  </rcc>
  <rcc rId="352" sId="8">
    <oc r="A13" t="inlineStr">
      <is>
        <t>COSCO HOPE</t>
      </is>
    </oc>
    <nc r="A13" t="inlineStr">
      <is>
        <t>OOCL BERLIN</t>
      </is>
    </nc>
  </rcc>
  <rcc rId="353" sId="8">
    <oc r="B13" t="inlineStr">
      <is>
        <t>045E</t>
      </is>
    </oc>
    <nc r="B13" t="inlineStr">
      <is>
        <t>037E</t>
      </is>
    </nc>
  </rcc>
  <rcc rId="354" sId="8">
    <oc r="A14" t="inlineStr">
      <is>
        <t>OOCL SINGAPORE</t>
      </is>
    </oc>
    <nc r="A14" t="inlineStr">
      <is>
        <t>OOCL CHONGQING</t>
      </is>
    </nc>
  </rcc>
  <rcc rId="355" sId="8">
    <oc r="B14" t="inlineStr">
      <is>
        <t>042E</t>
      </is>
    </oc>
    <nc r="B14" t="inlineStr">
      <is>
        <t>037E</t>
      </is>
    </nc>
  </rcc>
  <rcc rId="356" sId="8">
    <oc r="A15" t="inlineStr">
      <is>
        <t>COSCO SHIPPING PEONY</t>
      </is>
    </oc>
    <nc r="A15" t="inlineStr">
      <is>
        <t>COSCO SHIPPING CAMELLIA</t>
      </is>
    </nc>
  </rcc>
  <rcc rId="357" sId="8">
    <oc r="B15" t="inlineStr">
      <is>
        <t>015E</t>
      </is>
    </oc>
    <nc r="B15" t="inlineStr">
      <is>
        <t>011E</t>
      </is>
    </nc>
  </rcc>
  <rcc rId="358" sId="8">
    <oc r="A16" t="inlineStr">
      <is>
        <t>OOCL BERLIN</t>
      </is>
    </oc>
    <nc r="A16" t="inlineStr">
      <is>
        <t>OOCL KOREA</t>
      </is>
    </nc>
  </rcc>
  <rcc rId="359" sId="8">
    <oc r="B16" t="inlineStr">
      <is>
        <t>037E</t>
      </is>
    </oc>
    <nc r="B16" t="inlineStr">
      <is>
        <t>035E</t>
      </is>
    </nc>
  </rcc>
  <rcc rId="360" sId="8">
    <oc r="A17" t="inlineStr">
      <is>
        <t>COSCO EXCELLENCE</t>
      </is>
    </oc>
    <nc r="A17" t="inlineStr">
      <is>
        <t>OOCL POLAND</t>
      </is>
    </nc>
  </rcc>
  <rcc rId="361" sId="8">
    <oc r="B17" t="inlineStr">
      <is>
        <t>057E</t>
      </is>
    </oc>
    <nc r="B17" t="inlineStr">
      <is>
        <t>027E</t>
      </is>
    </nc>
  </rcc>
  <rcc rId="362" sId="8">
    <oc r="A18" t="inlineStr">
      <is>
        <t>OOCL CHONGQING</t>
      </is>
    </oc>
    <nc r="A18" t="inlineStr">
      <is>
        <t>OOCL BRUSSELS</t>
      </is>
    </nc>
  </rcc>
  <rcc rId="363" sId="8">
    <oc r="B18" t="inlineStr">
      <is>
        <t>037E</t>
      </is>
    </oc>
    <nc r="B18" t="inlineStr">
      <is>
        <t>045E</t>
      </is>
    </nc>
  </rcc>
  <rcc rId="364" sId="8">
    <oc r="A19" t="inlineStr">
      <is>
        <t>COSCO SHIPPING CAMELLIA</t>
      </is>
    </oc>
    <nc r="A19" t="inlineStr">
      <is>
        <t>COSCO SHIPPING ROSE</t>
      </is>
    </nc>
  </rcc>
  <rcc rId="365" sId="8">
    <oc r="B19" t="inlineStr">
      <is>
        <t>011E</t>
      </is>
    </oc>
    <nc r="B19" t="inlineStr">
      <is>
        <t>021E</t>
      </is>
    </nc>
  </rcc>
  <rcc rId="366" sId="8">
    <oc r="C12">
      <v>44347</v>
    </oc>
    <nc r="C12" t="inlineStr">
      <is>
        <t>04 Jul</t>
      </is>
    </nc>
  </rcc>
  <rcc rId="367" sId="8">
    <oc r="D12">
      <v>44348</v>
    </oc>
    <nc r="D12" t="inlineStr">
      <is>
        <t>05 Jul</t>
      </is>
    </nc>
  </rcc>
  <rcc rId="368" sId="8">
    <oc r="C13">
      <f>C12+6</f>
    </oc>
    <nc r="C13" t="inlineStr">
      <is>
        <t>07 Jul</t>
      </is>
    </nc>
  </rcc>
  <rcc rId="369" sId="8">
    <oc r="D13">
      <f>D12+6</f>
    </oc>
    <nc r="D13" t="inlineStr">
      <is>
        <t>08 Jul</t>
      </is>
    </nc>
  </rcc>
  <rcc rId="370" sId="8">
    <oc r="C14">
      <f>C13+7</f>
    </oc>
    <nc r="C14" t="inlineStr">
      <is>
        <t>16 Jul</t>
      </is>
    </nc>
  </rcc>
  <rcc rId="371" sId="8">
    <oc r="D14">
      <f>D13+7</f>
    </oc>
    <nc r="D14" t="inlineStr">
      <is>
        <t>17 Jul</t>
      </is>
    </nc>
  </rcc>
  <rcc rId="372" sId="8">
    <oc r="C15">
      <f>C14+7</f>
    </oc>
    <nc r="C15" t="inlineStr">
      <is>
        <t>18 Jul</t>
      </is>
    </nc>
  </rcc>
  <rcc rId="373" sId="8">
    <oc r="D15">
      <f>D14+7</f>
    </oc>
    <nc r="D15" t="inlineStr">
      <is>
        <t>19 Jul</t>
      </is>
    </nc>
  </rcc>
  <rcc rId="374" sId="8">
    <oc r="C16">
      <f>C15+7</f>
    </oc>
    <nc r="C16" t="inlineStr">
      <is>
        <t>25 Jul</t>
      </is>
    </nc>
  </rcc>
  <rcc rId="375" sId="8">
    <oc r="D16">
      <f>D15+7</f>
    </oc>
    <nc r="D16" t="inlineStr">
      <is>
        <t>26 Jul</t>
      </is>
    </nc>
  </rcc>
  <rcc rId="376" sId="8">
    <oc r="C17">
      <f>C16+7</f>
    </oc>
    <nc r="C17" t="inlineStr">
      <is>
        <t>01 Aug</t>
      </is>
    </nc>
  </rcc>
  <rcc rId="377" sId="8">
    <oc r="D17">
      <f>D16+7</f>
    </oc>
    <nc r="D17" t="inlineStr">
      <is>
        <t>02 Aug</t>
      </is>
    </nc>
  </rcc>
  <rcc rId="378" sId="8">
    <oc r="C18">
      <f>C17+7</f>
    </oc>
    <nc r="C18" t="inlineStr">
      <is>
        <t>08 Aug</t>
      </is>
    </nc>
  </rcc>
  <rcc rId="379" sId="8">
    <oc r="D18">
      <f>D17+7</f>
    </oc>
    <nc r="D18" t="inlineStr">
      <is>
        <t>09 Aug</t>
      </is>
    </nc>
  </rcc>
  <rcc rId="380" sId="8">
    <oc r="C19">
      <f>C18+7</f>
    </oc>
    <nc r="C19" t="inlineStr">
      <is>
        <t>15 Aug</t>
      </is>
    </nc>
  </rcc>
  <rcc rId="381" sId="8">
    <oc r="D19">
      <f>D18+7</f>
    </oc>
    <nc r="D19" t="inlineStr">
      <is>
        <t>16 Aug</t>
      </is>
    </nc>
  </rcc>
  <rcc rId="382" sId="8">
    <oc r="E12">
      <v>44351</v>
    </oc>
    <nc r="E12" t="inlineStr">
      <is>
        <t>08 Jul</t>
      </is>
    </nc>
  </rcc>
  <rcc rId="383" sId="8">
    <oc r="F12">
      <v>44351</v>
    </oc>
    <nc r="F12" t="inlineStr">
      <is>
        <t>09 Jul</t>
      </is>
    </nc>
  </rcc>
  <rcc rId="384" sId="8">
    <oc r="E13">
      <f>E12+6</f>
    </oc>
    <nc r="E13" t="inlineStr">
      <is>
        <t>10 Jul</t>
      </is>
    </nc>
  </rcc>
  <rcc rId="385" sId="8">
    <oc r="F13">
      <v>44358</v>
    </oc>
    <nc r="F13" t="inlineStr">
      <is>
        <t>11 Jul</t>
      </is>
    </nc>
  </rcc>
  <rcc rId="386" sId="8">
    <oc r="E14">
      <f>E13+7</f>
    </oc>
    <nc r="E14" t="inlineStr">
      <is>
        <t>19 Jul</t>
      </is>
    </nc>
  </rcc>
  <rcc rId="387" sId="8">
    <oc r="F14">
      <f>F13+7</f>
    </oc>
    <nc r="F14" t="inlineStr">
      <is>
        <t>20 Jul</t>
      </is>
    </nc>
  </rcc>
  <rcc rId="388" sId="8">
    <oc r="E15">
      <f>E14+7</f>
    </oc>
    <nc r="E15" t="inlineStr">
      <is>
        <t>22 Jul</t>
      </is>
    </nc>
  </rcc>
  <rcc rId="389" sId="8">
    <oc r="F15">
      <f>F14+7</f>
    </oc>
    <nc r="F15" t="inlineStr">
      <is>
        <t>23 Jul</t>
      </is>
    </nc>
  </rcc>
  <rcc rId="390" sId="8">
    <oc r="E16">
      <f>E15+7</f>
    </oc>
    <nc r="E16" t="inlineStr">
      <is>
        <t>29 Jul</t>
      </is>
    </nc>
  </rcc>
  <rcc rId="391" sId="8">
    <oc r="F16">
      <f>F15+7</f>
    </oc>
    <nc r="F16" t="inlineStr">
      <is>
        <t>30 Jul</t>
      </is>
    </nc>
  </rcc>
  <rcc rId="392" sId="8">
    <oc r="E17">
      <f>E16+7</f>
    </oc>
    <nc r="E17" t="inlineStr">
      <is>
        <t>05 Aug</t>
      </is>
    </nc>
  </rcc>
  <rcc rId="393" sId="8">
    <oc r="F17">
      <f>F16+7</f>
    </oc>
    <nc r="F17" t="inlineStr">
      <is>
        <t>06 Aug</t>
      </is>
    </nc>
  </rcc>
  <rcc rId="394" sId="8">
    <oc r="E18">
      <f>E17+7</f>
    </oc>
    <nc r="E18" t="inlineStr">
      <is>
        <t>12 Aug</t>
      </is>
    </nc>
  </rcc>
  <rcc rId="395" sId="8">
    <oc r="F18">
      <f>F17+7</f>
    </oc>
    <nc r="F18" t="inlineStr">
      <is>
        <t>13 Aug</t>
      </is>
    </nc>
  </rcc>
  <rcc rId="396" sId="8">
    <oc r="E19">
      <f>E18+7</f>
    </oc>
    <nc r="E19" t="inlineStr">
      <is>
        <t>19 Aug</t>
      </is>
    </nc>
  </rcc>
  <rcc rId="397" sId="8">
    <oc r="F19">
      <f>F18+7</f>
    </oc>
    <nc r="F19" t="inlineStr">
      <is>
        <t>20 Aug</t>
      </is>
    </nc>
  </rcc>
  <rcc rId="398" sId="8">
    <oc r="G12">
      <v>44352</v>
    </oc>
    <nc r="G12" t="inlineStr">
      <is>
        <t>09 Jul</t>
      </is>
    </nc>
  </rcc>
  <rcc rId="399" sId="8">
    <oc r="H12">
      <v>44353</v>
    </oc>
    <nc r="H12" t="inlineStr">
      <is>
        <t>10 Jul</t>
      </is>
    </nc>
  </rcc>
  <rcc rId="400" sId="8">
    <oc r="G13">
      <f>G12+6</f>
    </oc>
    <nc r="G13" t="inlineStr">
      <is>
        <t>11 Jul</t>
      </is>
    </nc>
  </rcc>
  <rcc rId="401" sId="8">
    <oc r="H13">
      <f>H12+6</f>
    </oc>
    <nc r="H13" t="inlineStr">
      <is>
        <t>13 Jul</t>
      </is>
    </nc>
  </rcc>
  <rcc rId="402" sId="8">
    <oc r="G14">
      <f>G13+7</f>
    </oc>
    <nc r="G14" t="inlineStr">
      <is>
        <t>20 Jul</t>
      </is>
    </nc>
  </rcc>
  <rcc rId="403" sId="8">
    <oc r="H14">
      <f>H13+7</f>
    </oc>
    <nc r="H14" t="inlineStr">
      <is>
        <t>22 Jul</t>
      </is>
    </nc>
  </rcc>
  <rcc rId="404" sId="8">
    <oc r="G15">
      <f>G14+7</f>
    </oc>
    <nc r="G15" t="inlineStr">
      <is>
        <t>23 Jul</t>
      </is>
    </nc>
  </rcc>
  <rcc rId="405" sId="8">
    <oc r="H15">
      <f>H14+7</f>
    </oc>
    <nc r="H15" t="inlineStr">
      <is>
        <t>24 Jul</t>
      </is>
    </nc>
  </rcc>
  <rcc rId="406" sId="8">
    <oc r="G16">
      <f>G15+7</f>
    </oc>
    <nc r="G16" t="inlineStr">
      <is>
        <t>30 Jul</t>
      </is>
    </nc>
  </rcc>
  <rcc rId="407" sId="8">
    <oc r="H16">
      <f>H15+7</f>
    </oc>
    <nc r="H16" t="inlineStr">
      <is>
        <t>31 Jul</t>
      </is>
    </nc>
  </rcc>
  <rcc rId="408" sId="8">
    <oc r="G17">
      <f>G16+7</f>
    </oc>
    <nc r="G17" t="inlineStr">
      <is>
        <t>06 Aug</t>
      </is>
    </nc>
  </rcc>
  <rcc rId="409" sId="8">
    <oc r="H17">
      <f>H16+7</f>
    </oc>
    <nc r="H17" t="inlineStr">
      <is>
        <t>07 Aug</t>
      </is>
    </nc>
  </rcc>
  <rcc rId="410" sId="8">
    <oc r="G18">
      <f>G17+7</f>
    </oc>
    <nc r="G18" t="inlineStr">
      <is>
        <t>13 Aug</t>
      </is>
    </nc>
  </rcc>
  <rcc rId="411" sId="8">
    <oc r="H18">
      <f>H17+7</f>
    </oc>
    <nc r="H18" t="inlineStr">
      <is>
        <t>14 Aug</t>
      </is>
    </nc>
  </rcc>
  <rcc rId="412" sId="8">
    <oc r="G19">
      <f>G18+7</f>
    </oc>
    <nc r="G19" t="inlineStr">
      <is>
        <t>20 Aug</t>
      </is>
    </nc>
  </rcc>
  <rcc rId="413" sId="8">
    <oc r="H19">
      <f>H18+7</f>
    </oc>
    <nc r="H19" t="inlineStr">
      <is>
        <t>21 Aug</t>
      </is>
    </nc>
  </rcc>
  <rcc rId="414" sId="8">
    <oc r="I12">
      <v>44353</v>
    </oc>
    <nc r="I12" t="inlineStr">
      <is>
        <t>11 Jul</t>
      </is>
    </nc>
  </rcc>
  <rcc rId="415" sId="8">
    <oc r="J12">
      <v>44354</v>
    </oc>
    <nc r="J12" t="inlineStr">
      <is>
        <t>12 Jul</t>
      </is>
    </nc>
  </rcc>
  <rcc rId="416" sId="8">
    <oc r="I13">
      <v>44360</v>
    </oc>
    <nc r="I13" t="inlineStr">
      <is>
        <t>14 Jul</t>
      </is>
    </nc>
  </rcc>
  <rcc rId="417" sId="8">
    <oc r="J13">
      <v>44361</v>
    </oc>
    <nc r="J13" t="inlineStr">
      <is>
        <t>14 Jul</t>
      </is>
    </nc>
  </rcc>
  <rcc rId="418" sId="8">
    <oc r="I14">
      <f>I13+7</f>
    </oc>
    <nc r="I14" t="inlineStr">
      <is>
        <t>22 Jul</t>
      </is>
    </nc>
  </rcc>
  <rcc rId="419" sId="8">
    <oc r="J14">
      <f>J13+7</f>
    </oc>
    <nc r="J14" t="inlineStr">
      <is>
        <t>23 Jul</t>
      </is>
    </nc>
  </rcc>
  <rcc rId="420" sId="8">
    <oc r="I15">
      <f>I14+7</f>
    </oc>
    <nc r="I15" t="inlineStr">
      <is>
        <t>25 Jul</t>
      </is>
    </nc>
  </rcc>
  <rcc rId="421" sId="8">
    <oc r="J15">
      <f>J14+7</f>
    </oc>
    <nc r="J15" t="inlineStr">
      <is>
        <t>26 Jul</t>
      </is>
    </nc>
  </rcc>
  <rcc rId="422" sId="8">
    <oc r="I16">
      <f>I15+7</f>
    </oc>
    <nc r="I16" t="inlineStr">
      <is>
        <t>01 Aug</t>
      </is>
    </nc>
  </rcc>
  <rcc rId="423" sId="8">
    <oc r="J16">
      <f>J15+7</f>
    </oc>
    <nc r="J16" t="inlineStr">
      <is>
        <t>02 Aug</t>
      </is>
    </nc>
  </rcc>
  <rcc rId="424" sId="8">
    <oc r="I17">
      <f>I16+7</f>
    </oc>
    <nc r="I17" t="inlineStr">
      <is>
        <t>08 Aug</t>
      </is>
    </nc>
  </rcc>
  <rcc rId="425" sId="8">
    <oc r="J17">
      <f>J16+7</f>
    </oc>
    <nc r="J17" t="inlineStr">
      <is>
        <t>09 Aug</t>
      </is>
    </nc>
  </rcc>
  <rcc rId="426" sId="8">
    <oc r="I18">
      <f>I17+7</f>
    </oc>
    <nc r="I18" t="inlineStr">
      <is>
        <t>15 Aug</t>
      </is>
    </nc>
  </rcc>
  <rcc rId="427" sId="8">
    <oc r="J18">
      <f>J17+7</f>
    </oc>
    <nc r="J18" t="inlineStr">
      <is>
        <t>16 Aug</t>
      </is>
    </nc>
  </rcc>
  <rcc rId="428" sId="8">
    <oc r="I19">
      <f>I18+7</f>
    </oc>
    <nc r="I19" t="inlineStr">
      <is>
        <t>22 Aug</t>
      </is>
    </nc>
  </rcc>
  <rcc rId="429" sId="8">
    <oc r="J19">
      <f>J18+7</f>
    </oc>
    <nc r="J19" t="inlineStr">
      <is>
        <t>23 Aug</t>
      </is>
    </nc>
  </rcc>
  <rcc rId="430" sId="8">
    <oc r="K12">
      <v>44355</v>
    </oc>
    <nc r="K12" t="inlineStr">
      <is>
        <t>13 Jul</t>
      </is>
    </nc>
  </rcc>
  <rcc rId="431" sId="8">
    <oc r="L12">
      <v>44356</v>
    </oc>
    <nc r="L12" t="inlineStr">
      <is>
        <t>14 Jul</t>
      </is>
    </nc>
  </rcc>
  <rcc rId="432" sId="8">
    <oc r="K13">
      <v>44362</v>
    </oc>
    <nc r="K13" t="inlineStr">
      <is>
        <t>16 Jul</t>
      </is>
    </nc>
  </rcc>
  <rcc rId="433" sId="8">
    <oc r="L13">
      <v>44363</v>
    </oc>
    <nc r="L13" t="inlineStr">
      <is>
        <t>17 Jul</t>
      </is>
    </nc>
  </rcc>
  <rcc rId="434" sId="8">
    <oc r="K14">
      <f>K13+7</f>
    </oc>
    <nc r="K14" t="inlineStr">
      <is>
        <t>24 Jul</t>
      </is>
    </nc>
  </rcc>
  <rcc rId="435" sId="8">
    <oc r="L14">
      <f>L13+7</f>
    </oc>
    <nc r="L14" t="inlineStr">
      <is>
        <t>25 Jul</t>
      </is>
    </nc>
  </rcc>
  <rcc rId="436" sId="8">
    <oc r="K15">
      <f>K14+7</f>
    </oc>
    <nc r="K15" t="inlineStr">
      <is>
        <t>27 Jul</t>
      </is>
    </nc>
  </rcc>
  <rcc rId="437" sId="8">
    <oc r="L15">
      <f>L14+7</f>
    </oc>
    <nc r="L15" t="inlineStr">
      <is>
        <t>28 Jul</t>
      </is>
    </nc>
  </rcc>
  <rcc rId="438" sId="8">
    <oc r="K16">
      <f>K15+7</f>
    </oc>
    <nc r="K16" t="inlineStr">
      <is>
        <t>03 Aug</t>
      </is>
    </nc>
  </rcc>
  <rcc rId="439" sId="8">
    <oc r="L16">
      <f>L15+7</f>
    </oc>
    <nc r="L16" t="inlineStr">
      <is>
        <t>04 Aug</t>
      </is>
    </nc>
  </rcc>
  <rcc rId="440" sId="8">
    <oc r="K17">
      <f>K16+7</f>
    </oc>
    <nc r="K17" t="inlineStr">
      <is>
        <t>10 Aug</t>
      </is>
    </nc>
  </rcc>
  <rcc rId="441" sId="8">
    <oc r="L17">
      <f>L16+7</f>
    </oc>
    <nc r="L17" t="inlineStr">
      <is>
        <t>11 Aug</t>
      </is>
    </nc>
  </rcc>
  <rcc rId="442" sId="8">
    <oc r="K18">
      <f>K17+7</f>
    </oc>
    <nc r="K18" t="inlineStr">
      <is>
        <t>17 Aug</t>
      </is>
    </nc>
  </rcc>
  <rcc rId="443" sId="8">
    <oc r="L18">
      <f>L17+7</f>
    </oc>
    <nc r="L18" t="inlineStr">
      <is>
        <t>18 Aug</t>
      </is>
    </nc>
  </rcc>
  <rcc rId="444" sId="8">
    <oc r="K19">
      <f>K18+7</f>
    </oc>
    <nc r="K19" t="inlineStr">
      <is>
        <t>24 Aug</t>
      </is>
    </nc>
  </rcc>
  <rcc rId="445" sId="8">
    <oc r="L19">
      <f>L18+7</f>
    </oc>
    <nc r="L19" t="inlineStr">
      <is>
        <t>25 Aug</t>
      </is>
    </nc>
  </rcc>
  <rcc rId="446" sId="8" numFmtId="19">
    <oc r="M12">
      <v>44383</v>
    </oc>
    <nc r="M12" t="inlineStr">
      <is>
        <t>10 Aug</t>
      </is>
    </nc>
  </rcc>
  <rcc rId="447" sId="8" numFmtId="19">
    <oc r="N12">
      <v>44386</v>
    </oc>
    <nc r="N12" t="inlineStr">
      <is>
        <t>13 Aug</t>
      </is>
    </nc>
  </rcc>
  <rcc rId="448" sId="8">
    <oc r="M13">
      <f>M12+7</f>
    </oc>
    <nc r="M13" t="inlineStr">
      <is>
        <t>11 Aug</t>
      </is>
    </nc>
  </rcc>
  <rcc rId="449" sId="8">
    <oc r="N13">
      <f>N12+7</f>
    </oc>
    <nc r="N13" t="inlineStr">
      <is>
        <t>14 Aug</t>
      </is>
    </nc>
  </rcc>
  <rcc rId="450" sId="8">
    <oc r="M14">
      <f>M13+7</f>
    </oc>
    <nc r="M14" t="inlineStr">
      <is>
        <t>21 Aug</t>
      </is>
    </nc>
  </rcc>
  <rcc rId="451" sId="8">
    <oc r="N14">
      <f>N13+7</f>
    </oc>
    <nc r="N14" t="inlineStr">
      <is>
        <t>24 Aug</t>
      </is>
    </nc>
  </rcc>
  <rcc rId="452" sId="8">
    <oc r="M15">
      <f>M14+7</f>
    </oc>
    <nc r="M15" t="inlineStr">
      <is>
        <t>24 Aug</t>
      </is>
    </nc>
  </rcc>
  <rcc rId="453" sId="8">
    <oc r="N15">
      <f>N14+7</f>
    </oc>
    <nc r="N15" t="inlineStr">
      <is>
        <t>27 Aug</t>
      </is>
    </nc>
  </rcc>
  <rcc rId="454" sId="8">
    <oc r="M16">
      <f>M15+7</f>
    </oc>
    <nc r="M16" t="inlineStr">
      <is>
        <t>31 Aug</t>
      </is>
    </nc>
  </rcc>
  <rcc rId="455" sId="8">
    <oc r="N16">
      <f>N15+7</f>
    </oc>
    <nc r="N16" t="inlineStr">
      <is>
        <t>03 Sep</t>
      </is>
    </nc>
  </rcc>
  <rcc rId="456" sId="8">
    <oc r="M17">
      <f>M16+7</f>
    </oc>
    <nc r="M17" t="inlineStr">
      <is>
        <t>07 Sep</t>
      </is>
    </nc>
  </rcc>
  <rcc rId="457" sId="8">
    <oc r="N17">
      <f>N16+7</f>
    </oc>
    <nc r="N17" t="inlineStr">
      <is>
        <t>10 Sep</t>
      </is>
    </nc>
  </rcc>
  <rcc rId="458" sId="8">
    <oc r="M18">
      <f>M17+7</f>
    </oc>
    <nc r="M18" t="inlineStr">
      <is>
        <t>14 Sep</t>
      </is>
    </nc>
  </rcc>
  <rcc rId="459" sId="8">
    <oc r="N18">
      <f>N17+7</f>
    </oc>
    <nc r="N18" t="inlineStr">
      <is>
        <t>17 Sep</t>
      </is>
    </nc>
  </rcc>
  <rcc rId="460" sId="8">
    <oc r="M19">
      <f>M18+7</f>
    </oc>
    <nc r="M19" t="inlineStr">
      <is>
        <t>21 Sep</t>
      </is>
    </nc>
  </rcc>
  <rcc rId="461" sId="8">
    <oc r="N19">
      <f>N18+7</f>
    </oc>
    <nc r="N19" t="inlineStr">
      <is>
        <t>24 Sep</t>
      </is>
    </nc>
  </rcc>
  <rcc rId="462" sId="8">
    <oc r="O12">
      <v>44388</v>
    </oc>
    <nc r="O12" t="inlineStr">
      <is>
        <t>15 Aug</t>
      </is>
    </nc>
  </rcc>
  <rcc rId="463" sId="8">
    <oc r="P12">
      <v>44390</v>
    </oc>
    <nc r="P12" t="inlineStr">
      <is>
        <t>17 Aug</t>
      </is>
    </nc>
  </rcc>
  <rcc rId="464" sId="8">
    <oc r="O13">
      <f>O12+7</f>
    </oc>
    <nc r="O13" t="inlineStr">
      <is>
        <t>16 Aug</t>
      </is>
    </nc>
  </rcc>
  <rcc rId="465" sId="8">
    <oc r="P13">
      <f>P12+7</f>
    </oc>
    <nc r="P13" t="inlineStr">
      <is>
        <t>18 Aug</t>
      </is>
    </nc>
  </rcc>
  <rcc rId="466" sId="8">
    <oc r="O14">
      <f>O13+7</f>
    </oc>
    <nc r="O14" t="inlineStr">
      <is>
        <t>26 Aug</t>
      </is>
    </nc>
  </rcc>
  <rcc rId="467" sId="8">
    <oc r="P14">
      <f>P13+7</f>
    </oc>
    <nc r="P14" t="inlineStr">
      <is>
        <t>28 Aug</t>
      </is>
    </nc>
  </rcc>
  <rcc rId="468" sId="8">
    <oc r="O15">
      <f>O14+7</f>
    </oc>
    <nc r="O15" t="inlineStr">
      <is>
        <t>29 Aug</t>
      </is>
    </nc>
  </rcc>
  <rcc rId="469" sId="8">
    <oc r="P15">
      <f>P14+7</f>
    </oc>
    <nc r="P15" t="inlineStr">
      <is>
        <t>31 Aug</t>
      </is>
    </nc>
  </rcc>
  <rcc rId="470" sId="8">
    <oc r="O16">
      <f>O15+7</f>
    </oc>
    <nc r="O16" t="inlineStr">
      <is>
        <t>05 Sep</t>
      </is>
    </nc>
  </rcc>
  <rcc rId="471" sId="8">
    <oc r="P16">
      <f>P15+7</f>
    </oc>
    <nc r="P16" t="inlineStr">
      <is>
        <t>07 Sep</t>
      </is>
    </nc>
  </rcc>
  <rcc rId="472" sId="8">
    <oc r="O17">
      <f>O16+7</f>
    </oc>
    <nc r="O17" t="inlineStr">
      <is>
        <t>12 Sep</t>
      </is>
    </nc>
  </rcc>
  <rcc rId="473" sId="8">
    <oc r="P17">
      <f>P16+7</f>
    </oc>
    <nc r="P17" t="inlineStr">
      <is>
        <t>14 Sep</t>
      </is>
    </nc>
  </rcc>
  <rcc rId="474" sId="8">
    <oc r="O18">
      <f>O17+7</f>
    </oc>
    <nc r="O18" t="inlineStr">
      <is>
        <t>19 Sep</t>
      </is>
    </nc>
  </rcc>
  <rcc rId="475" sId="8">
    <oc r="P18">
      <f>P17+7</f>
    </oc>
    <nc r="P18" t="inlineStr">
      <is>
        <t>21 Sep</t>
      </is>
    </nc>
  </rcc>
  <rcc rId="476" sId="8">
    <oc r="O19">
      <f>O18+7</f>
    </oc>
    <nc r="O19" t="inlineStr">
      <is>
        <t>26 Sep</t>
      </is>
    </nc>
  </rcc>
  <rcc rId="477" sId="8">
    <oc r="P19">
      <f>P18+7</f>
    </oc>
    <nc r="P19" t="inlineStr">
      <is>
        <t>28 Sep</t>
      </is>
    </nc>
  </rcc>
  <rcc rId="478" sId="8">
    <oc r="Q12">
      <v>44390</v>
    </oc>
    <nc r="Q12" t="inlineStr">
      <is>
        <t>17 Aug</t>
      </is>
    </nc>
  </rcc>
  <rcc rId="479" sId="8">
    <oc r="R12">
      <v>44392</v>
    </oc>
    <nc r="R12" t="inlineStr">
      <is>
        <t>19 Aug</t>
      </is>
    </nc>
  </rcc>
  <rcc rId="480" sId="8">
    <oc r="Q13">
      <f>Q12+7</f>
    </oc>
    <nc r="Q13" t="inlineStr">
      <is>
        <t>18 Aug</t>
      </is>
    </nc>
  </rcc>
  <rcc rId="481" sId="8">
    <oc r="R13">
      <f>R12+7</f>
    </oc>
    <nc r="R13" t="inlineStr">
      <is>
        <t>20 Aug</t>
      </is>
    </nc>
  </rcc>
  <rcc rId="482" sId="8">
    <oc r="Q14">
      <f>Q13+7</f>
    </oc>
    <nc r="Q14" t="inlineStr">
      <is>
        <t>28 Aug</t>
      </is>
    </nc>
  </rcc>
  <rcc rId="483" sId="8">
    <oc r="R14">
      <f>R13+7</f>
    </oc>
    <nc r="R14" t="inlineStr">
      <is>
        <t>30 Aug</t>
      </is>
    </nc>
  </rcc>
  <rcc rId="484" sId="8">
    <oc r="Q15">
      <f>Q14+7</f>
    </oc>
    <nc r="Q15" t="inlineStr">
      <is>
        <t>31 Aug</t>
      </is>
    </nc>
  </rcc>
  <rcc rId="485" sId="8">
    <oc r="R15">
      <f>R14+7</f>
    </oc>
    <nc r="R15" t="inlineStr">
      <is>
        <t>02 Sep</t>
      </is>
    </nc>
  </rcc>
  <rcc rId="486" sId="8">
    <oc r="Q16">
      <f>Q15+7</f>
    </oc>
    <nc r="Q16" t="inlineStr">
      <is>
        <t>07 Sep</t>
      </is>
    </nc>
  </rcc>
  <rcc rId="487" sId="8">
    <oc r="R16">
      <f>R15+7</f>
    </oc>
    <nc r="R16" t="inlineStr">
      <is>
        <t>09 Sep</t>
      </is>
    </nc>
  </rcc>
  <rcc rId="488" sId="8">
    <oc r="Q17">
      <f>Q16+7</f>
    </oc>
    <nc r="Q17" t="inlineStr">
      <is>
        <t>14 Sep</t>
      </is>
    </nc>
  </rcc>
  <rcc rId="489" sId="8">
    <oc r="R17">
      <f>R16+7</f>
    </oc>
    <nc r="R17" t="inlineStr">
      <is>
        <t>16 Sep</t>
      </is>
    </nc>
  </rcc>
  <rcc rId="490" sId="8">
    <oc r="Q18">
      <f>Q17+7</f>
    </oc>
    <nc r="Q18" t="inlineStr">
      <is>
        <t>21 Sep</t>
      </is>
    </nc>
  </rcc>
  <rcc rId="491" sId="8">
    <oc r="R18">
      <f>R17+7</f>
    </oc>
    <nc r="R18" t="inlineStr">
      <is>
        <t>23 Sep</t>
      </is>
    </nc>
  </rcc>
  <rcc rId="492" sId="8">
    <oc r="Q19">
      <f>Q18+7</f>
    </oc>
    <nc r="Q19" t="inlineStr">
      <is>
        <t>28 Sep</t>
      </is>
    </nc>
  </rcc>
  <rcc rId="493" sId="8">
    <oc r="R19">
      <f>R18+7</f>
    </oc>
    <nc r="R19" t="inlineStr">
      <is>
        <t>30 Sep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9">
    <oc r="A11" t="inlineStr">
      <is>
        <t>COSCO SHIPPING ROSE</t>
      </is>
    </oc>
    <nc r="A11" t="inlineStr">
      <is>
        <t>COSCO EXCELLENCE</t>
      </is>
    </nc>
  </rcc>
  <rcc rId="495" sId="9">
    <oc r="B11" t="inlineStr">
      <is>
        <t>020E</t>
      </is>
    </oc>
    <nc r="B11" t="inlineStr">
      <is>
        <t>057E</t>
      </is>
    </nc>
  </rcc>
  <rcc rId="496" sId="9">
    <oc r="A12" t="inlineStr">
      <is>
        <t>COSCO HOPE</t>
      </is>
    </oc>
    <nc r="A12" t="inlineStr">
      <is>
        <t>OOCL BERLIN</t>
      </is>
    </nc>
  </rcc>
  <rcc rId="497" sId="9">
    <oc r="B12" t="inlineStr">
      <is>
        <t>045E</t>
      </is>
    </oc>
    <nc r="B12" t="inlineStr">
      <is>
        <t>037E</t>
      </is>
    </nc>
  </rcc>
  <rcc rId="498" sId="9">
    <oc r="A13" t="inlineStr">
      <is>
        <t>OOCL SINGAPORE</t>
      </is>
    </oc>
    <nc r="A13" t="inlineStr">
      <is>
        <t>OOCL CHONGQING</t>
      </is>
    </nc>
  </rcc>
  <rcc rId="499" sId="9">
    <oc r="B13" t="inlineStr">
      <is>
        <t>042E</t>
      </is>
    </oc>
    <nc r="B13" t="inlineStr">
      <is>
        <t>037E</t>
      </is>
    </nc>
  </rcc>
  <rcc rId="500" sId="9">
    <oc r="A14" t="inlineStr">
      <is>
        <t>COSCO SHIPPING PEONY</t>
      </is>
    </oc>
    <nc r="A14" t="inlineStr">
      <is>
        <t>COSCO SHIPPING CAMELLIA</t>
      </is>
    </nc>
  </rcc>
  <rcc rId="501" sId="9">
    <oc r="B14" t="inlineStr">
      <is>
        <t>015E</t>
      </is>
    </oc>
    <nc r="B14" t="inlineStr">
      <is>
        <t>011E</t>
      </is>
    </nc>
  </rcc>
  <rcc rId="502" sId="9">
    <oc r="A15" t="inlineStr">
      <is>
        <t>OOCL BERLIN</t>
      </is>
    </oc>
    <nc r="A15" t="inlineStr">
      <is>
        <t>OOCL KOREA</t>
      </is>
    </nc>
  </rcc>
  <rcc rId="503" sId="9">
    <oc r="B15" t="inlineStr">
      <is>
        <t>037E</t>
      </is>
    </oc>
    <nc r="B15" t="inlineStr">
      <is>
        <t>035E</t>
      </is>
    </nc>
  </rcc>
  <rcc rId="504" sId="9">
    <oc r="A16" t="inlineStr">
      <is>
        <t>COSCO EXCELLENCE</t>
      </is>
    </oc>
    <nc r="A16" t="inlineStr">
      <is>
        <t>OOCL POLAND</t>
      </is>
    </nc>
  </rcc>
  <rcc rId="505" sId="9">
    <oc r="B16" t="inlineStr">
      <is>
        <t>057E</t>
      </is>
    </oc>
    <nc r="B16" t="inlineStr">
      <is>
        <t>027E</t>
      </is>
    </nc>
  </rcc>
  <rcc rId="506" sId="9">
    <oc r="A17" t="inlineStr">
      <is>
        <t>OOCL CHONGQING</t>
      </is>
    </oc>
    <nc r="A17" t="inlineStr">
      <is>
        <t>OOCL BRUSSELS</t>
      </is>
    </nc>
  </rcc>
  <rcc rId="507" sId="9">
    <oc r="B17" t="inlineStr">
      <is>
        <t>037E</t>
      </is>
    </oc>
    <nc r="B17" t="inlineStr">
      <is>
        <t>045E</t>
      </is>
    </nc>
  </rcc>
  <rcc rId="508" sId="9">
    <oc r="A18" t="inlineStr">
      <is>
        <t>COSCO SHIPPING CAMELLIA</t>
      </is>
    </oc>
    <nc r="A18" t="inlineStr">
      <is>
        <t>COSCO SHIPPING ROSE</t>
      </is>
    </nc>
  </rcc>
  <rcc rId="509" sId="9">
    <oc r="B18" t="inlineStr">
      <is>
        <t>011E</t>
      </is>
    </oc>
    <nc r="B18" t="inlineStr">
      <is>
        <t>021E</t>
      </is>
    </nc>
  </rcc>
  <rcc rId="510" sId="9" numFmtId="19">
    <oc r="C11">
      <v>44347</v>
    </oc>
    <nc r="C11" t="inlineStr">
      <is>
        <t>04 Jul</t>
      </is>
    </nc>
  </rcc>
  <rcc rId="511" sId="9" numFmtId="19">
    <oc r="D11">
      <v>44348</v>
    </oc>
    <nc r="D11" t="inlineStr">
      <is>
        <t>05 Jul</t>
      </is>
    </nc>
  </rcc>
  <rcc rId="512" sId="9" numFmtId="19">
    <oc r="C12">
      <v>44353</v>
    </oc>
    <nc r="C12" t="inlineStr">
      <is>
        <t>07 Jul</t>
      </is>
    </nc>
  </rcc>
  <rcc rId="513" sId="9" numFmtId="19">
    <oc r="D12">
      <v>44354</v>
    </oc>
    <nc r="D12" t="inlineStr">
      <is>
        <t>08 Jul</t>
      </is>
    </nc>
  </rcc>
  <rcc rId="514" sId="9" numFmtId="19">
    <oc r="C13">
      <v>44360</v>
    </oc>
    <nc r="C13" t="inlineStr">
      <is>
        <t>16 Jul</t>
      </is>
    </nc>
  </rcc>
  <rcc rId="515" sId="9" odxf="1" dxf="1" numFmtId="19">
    <oc r="D13">
      <v>44361</v>
    </oc>
    <nc r="D13" t="inlineStr">
      <is>
        <t>17 Jul</t>
      </is>
    </nc>
    <odxf/>
    <ndxf/>
  </rcc>
  <rcc rId="516" sId="9" numFmtId="19">
    <oc r="C14">
      <v>44367</v>
    </oc>
    <nc r="C14" t="inlineStr">
      <is>
        <t>18 Jul</t>
      </is>
    </nc>
  </rcc>
  <rcc rId="517" sId="9" odxf="1" dxf="1" numFmtId="19">
    <oc r="D14">
      <v>44368</v>
    </oc>
    <nc r="D14" t="inlineStr">
      <is>
        <t>19 Jul</t>
      </is>
    </nc>
    <odxf/>
    <ndxf/>
  </rcc>
  <rcc rId="518" sId="9" numFmtId="19">
    <oc r="C15">
      <v>44374</v>
    </oc>
    <nc r="C15" t="inlineStr">
      <is>
        <t>25 Jul</t>
      </is>
    </nc>
  </rcc>
  <rcc rId="519" sId="9" odxf="1" dxf="1" numFmtId="19">
    <oc r="D15">
      <v>44375</v>
    </oc>
    <nc r="D15" t="inlineStr">
      <is>
        <t>26 Jul</t>
      </is>
    </nc>
    <odxf/>
    <ndxf/>
  </rcc>
  <rcc rId="520" sId="9" numFmtId="19">
    <oc r="C16">
      <v>44381</v>
    </oc>
    <nc r="C16" t="inlineStr">
      <is>
        <t>01 Aug</t>
      </is>
    </nc>
  </rcc>
  <rcc rId="521" sId="9" odxf="1" dxf="1" numFmtId="19">
    <oc r="D16">
      <v>44382</v>
    </oc>
    <nc r="D16" t="inlineStr">
      <is>
        <t>02 Aug</t>
      </is>
    </nc>
    <odxf/>
    <ndxf/>
  </rcc>
  <rcc rId="522" sId="9" numFmtId="19">
    <oc r="C17">
      <v>44388</v>
    </oc>
    <nc r="C17" t="inlineStr">
      <is>
        <t>08 Aug</t>
      </is>
    </nc>
  </rcc>
  <rcc rId="523" sId="9" odxf="1" dxf="1" numFmtId="19">
    <oc r="D17">
      <v>44389</v>
    </oc>
    <nc r="D17" t="inlineStr">
      <is>
        <t>09 Aug</t>
      </is>
    </nc>
    <odxf/>
    <ndxf/>
  </rcc>
  <rcc rId="524" sId="9" numFmtId="19">
    <oc r="C18">
      <v>44395</v>
    </oc>
    <nc r="C18" t="inlineStr">
      <is>
        <t>15 Aug</t>
      </is>
    </nc>
  </rcc>
  <rcc rId="525" sId="9" numFmtId="19">
    <oc r="D18">
      <v>44396</v>
    </oc>
    <nc r="D18" t="inlineStr">
      <is>
        <t>16 Aug</t>
      </is>
    </nc>
  </rcc>
  <rcc rId="526" sId="9" numFmtId="19">
    <oc r="E11">
      <v>44355</v>
    </oc>
    <nc r="E11" t="inlineStr">
      <is>
        <t>13 Jul</t>
      </is>
    </nc>
  </rcc>
  <rcc rId="527" sId="9" numFmtId="19">
    <oc r="F11">
      <v>44356</v>
    </oc>
    <nc r="F11" t="inlineStr">
      <is>
        <t>14 Jul</t>
      </is>
    </nc>
  </rcc>
  <rcc rId="528" sId="9" odxf="1" dxf="1" numFmtId="19">
    <oc r="E12">
      <v>44362</v>
    </oc>
    <nc r="E12" t="inlineStr">
      <is>
        <t>16 Jul</t>
      </is>
    </nc>
    <odxf/>
    <ndxf/>
  </rcc>
  <rcc rId="529" sId="9" odxf="1" dxf="1" numFmtId="19">
    <oc r="F12">
      <v>44363</v>
    </oc>
    <nc r="F12" t="inlineStr">
      <is>
        <t>17 Jul</t>
      </is>
    </nc>
    <odxf/>
    <ndxf/>
  </rcc>
  <rcc rId="530" sId="9" odxf="1" dxf="1" numFmtId="19">
    <oc r="E13">
      <v>44369</v>
    </oc>
    <nc r="E13" t="inlineStr">
      <is>
        <t>24 Jul</t>
      </is>
    </nc>
    <odxf/>
    <ndxf/>
  </rcc>
  <rcc rId="531" sId="9" odxf="1" dxf="1" numFmtId="19">
    <oc r="F13">
      <v>44370</v>
    </oc>
    <nc r="F13" t="inlineStr">
      <is>
        <t>25 Jul</t>
      </is>
    </nc>
    <odxf/>
    <ndxf/>
  </rcc>
  <rcc rId="532" sId="9" odxf="1" dxf="1" numFmtId="19">
    <oc r="E14">
      <v>44376</v>
    </oc>
    <nc r="E14" t="inlineStr">
      <is>
        <t>27 Jul</t>
      </is>
    </nc>
    <odxf/>
    <ndxf/>
  </rcc>
  <rcc rId="533" sId="9" odxf="1" dxf="1" numFmtId="19">
    <oc r="F14">
      <v>44377</v>
    </oc>
    <nc r="F14" t="inlineStr">
      <is>
        <t>28 Jul</t>
      </is>
    </nc>
    <odxf/>
    <ndxf/>
  </rcc>
  <rcc rId="534" sId="9" odxf="1" dxf="1" numFmtId="19">
    <oc r="E15">
      <v>44383</v>
    </oc>
    <nc r="E15" t="inlineStr">
      <is>
        <t>03 Aug</t>
      </is>
    </nc>
    <odxf/>
    <ndxf/>
  </rcc>
  <rcc rId="535" sId="9" odxf="1" dxf="1" numFmtId="19">
    <oc r="F15">
      <v>44384</v>
    </oc>
    <nc r="F15" t="inlineStr">
      <is>
        <t>04 Aug</t>
      </is>
    </nc>
    <odxf/>
    <ndxf/>
  </rcc>
  <rcc rId="536" sId="9" odxf="1" dxf="1" numFmtId="19">
    <oc r="E16">
      <v>44390</v>
    </oc>
    <nc r="E16" t="inlineStr">
      <is>
        <t>10 Aug</t>
      </is>
    </nc>
    <odxf/>
    <ndxf/>
  </rcc>
  <rcc rId="537" sId="9" odxf="1" dxf="1" numFmtId="19">
    <oc r="F16">
      <v>44391</v>
    </oc>
    <nc r="F16" t="inlineStr">
      <is>
        <t>11 Aug</t>
      </is>
    </nc>
    <odxf/>
    <ndxf/>
  </rcc>
  <rcc rId="538" sId="9" numFmtId="19">
    <oc r="E17">
      <v>44397</v>
    </oc>
    <nc r="E17" t="inlineStr">
      <is>
        <t>17 Aug</t>
      </is>
    </nc>
  </rcc>
  <rcc rId="539" sId="9" numFmtId="19">
    <oc r="F17">
      <v>44398</v>
    </oc>
    <nc r="F17" t="inlineStr">
      <is>
        <t>18 Aug</t>
      </is>
    </nc>
  </rcc>
  <rcc rId="540" sId="9" numFmtId="19">
    <oc r="E18">
      <v>44404</v>
    </oc>
    <nc r="E18" t="inlineStr">
      <is>
        <t>24 Aug</t>
      </is>
    </nc>
  </rcc>
  <rcc rId="541" sId="9" numFmtId="19">
    <oc r="F18">
      <v>44405</v>
    </oc>
    <nc r="F18" t="inlineStr">
      <is>
        <t>25 Aug</t>
      </is>
    </nc>
  </rcc>
  <rcc rId="542" sId="9">
    <oc r="G11" t="inlineStr">
      <is>
        <t>COSCO DEVELOPMENT</t>
      </is>
    </oc>
    <nc r="G11" t="inlineStr">
      <is>
        <t>COSCO SHIPPING LOTUS</t>
      </is>
    </nc>
  </rcc>
  <rcc rId="543" sId="9">
    <oc r="H11" t="inlineStr">
      <is>
        <t>056E</t>
      </is>
    </oc>
    <nc r="H11" t="inlineStr">
      <is>
        <t>011E</t>
      </is>
    </nc>
  </rcc>
  <rcc rId="544" sId="9">
    <oc r="G12" t="inlineStr">
      <is>
        <t>COSCO SHIPPING ORCHID</t>
      </is>
    </oc>
    <nc r="G12" t="inlineStr">
      <is>
        <t>CMA CGM ARGENTINA</t>
      </is>
    </nc>
  </rcc>
  <rcc rId="545" sId="9">
    <oc r="H12" t="inlineStr">
      <is>
        <t>011E</t>
      </is>
    </oc>
    <nc r="H12" t="inlineStr">
      <is>
        <t>0MB9BE1MA</t>
      </is>
    </nc>
  </rcc>
  <rcc rId="546" sId="9">
    <oc r="G13" t="inlineStr">
      <is>
        <t>CMA CGM CHRISTOPHE COLOMB</t>
      </is>
    </oc>
    <nc r="G13" t="inlineStr">
      <is>
        <t>COSCO SHIPPING SAKURA</t>
      </is>
    </nc>
  </rcc>
  <rcc rId="547" sId="9">
    <oc r="H13" t="inlineStr">
      <is>
        <t>0MB93E1MA</t>
      </is>
    </oc>
    <nc r="H13" t="inlineStr">
      <is>
        <t>013E</t>
      </is>
    </nc>
  </rcc>
  <rcc rId="548" sId="9">
    <oc r="G14" t="inlineStr">
      <is>
        <t>CMA CGM T. ROOSEVELT</t>
      </is>
    </oc>
    <nc r="G14" t="inlineStr">
      <is>
        <t>CMA CGM LAPEROUSE</t>
      </is>
    </nc>
  </rcc>
  <rcc rId="549" sId="9">
    <oc r="H14" t="inlineStr">
      <is>
        <t>0MB95E1MA</t>
      </is>
    </oc>
    <nc r="H14" t="inlineStr">
      <is>
        <t>0MB9FE1MA</t>
      </is>
    </nc>
  </rcc>
  <rcc rId="550" sId="9">
    <oc r="G15" t="inlineStr">
      <is>
        <t>CMA CGM MAGELLAN</t>
      </is>
    </oc>
    <nc r="G15" t="inlineStr">
      <is>
        <t>COSCO FORTUNE</t>
      </is>
    </nc>
  </rcc>
  <rcc rId="551" sId="9">
    <oc r="H15" t="inlineStr">
      <is>
        <t>0MB97E1MA</t>
      </is>
    </oc>
    <nc r="H15" t="inlineStr">
      <is>
        <t>057E</t>
      </is>
    </nc>
  </rcc>
  <rcc rId="552" sId="9">
    <oc r="G16" t="inlineStr">
      <is>
        <t>COSCO SHIPPING LOTUS</t>
      </is>
    </oc>
    <nc r="G16" t="inlineStr">
      <is>
        <t>COSCO SHIPPING JASMINE</t>
      </is>
    </nc>
  </rcc>
  <rcc rId="553" sId="9">
    <oc r="H16" t="inlineStr">
      <is>
        <t>011E</t>
      </is>
    </oc>
    <nc r="H16" t="inlineStr">
      <is>
        <t>015E</t>
      </is>
    </nc>
  </rcc>
  <rcc rId="554" sId="9">
    <oc r="G17" t="inlineStr">
      <is>
        <t>CMA CGM ARGENTINA</t>
      </is>
    </oc>
    <nc r="G17" t="inlineStr">
      <is>
        <t>COSCO DEVELOPMENT</t>
      </is>
    </nc>
  </rcc>
  <rcc rId="555" sId="9">
    <oc r="H17" t="inlineStr">
      <is>
        <t>0MB9BE1MA</t>
      </is>
    </oc>
    <nc r="H17" t="inlineStr">
      <is>
        <t>057E</t>
      </is>
    </nc>
  </rcc>
  <rcc rId="556" sId="9">
    <oc r="G18" t="inlineStr">
      <is>
        <t>COSCO SHIPPING SAKURA</t>
      </is>
    </oc>
    <nc r="G18" t="inlineStr">
      <is>
        <t>COSCO SHIPPING ORCHID</t>
      </is>
    </nc>
  </rcc>
  <rcc rId="557" sId="9">
    <oc r="H18" t="inlineStr">
      <is>
        <t>013E</t>
      </is>
    </oc>
    <nc r="H18" t="inlineStr">
      <is>
        <t>012E</t>
      </is>
    </nc>
  </rcc>
  <rcc rId="558" sId="9">
    <oc r="I11">
      <v>44357</v>
    </oc>
    <nc r="I11" t="inlineStr">
      <is>
        <t>20 Jul</t>
      </is>
    </nc>
  </rcc>
  <rcc rId="559" sId="9">
    <oc r="J11">
      <v>44360</v>
    </oc>
    <nc r="J11" t="inlineStr">
      <is>
        <t>21 Jul</t>
      </is>
    </nc>
  </rcc>
  <rcc rId="560" sId="9">
    <oc r="I12">
      <f>I11+7</f>
    </oc>
    <nc r="I12" t="inlineStr">
      <is>
        <t>22 Jul</t>
      </is>
    </nc>
  </rcc>
  <rcc rId="561" sId="9">
    <oc r="J12">
      <f>J11+7</f>
    </oc>
    <nc r="J12" t="inlineStr">
      <is>
        <t>23 Jul</t>
      </is>
    </nc>
  </rcc>
  <rcc rId="562" sId="9">
    <oc r="I13">
      <f>I12+7</f>
    </oc>
    <nc r="I13" t="inlineStr">
      <is>
        <t>29 Jul</t>
      </is>
    </nc>
  </rcc>
  <rcc rId="563" sId="9">
    <oc r="J13">
      <f>J12+7</f>
    </oc>
    <nc r="J13" t="inlineStr">
      <is>
        <t>30 Jul</t>
      </is>
    </nc>
  </rcc>
  <rcc rId="564" sId="9">
    <oc r="I14">
      <f>I13+7</f>
    </oc>
    <nc r="I14" t="inlineStr">
      <is>
        <t>05 Aug</t>
      </is>
    </nc>
  </rcc>
  <rcc rId="565" sId="9">
    <oc r="J14">
      <f>J13+7</f>
    </oc>
    <nc r="J14" t="inlineStr">
      <is>
        <t>06 Aug</t>
      </is>
    </nc>
  </rcc>
  <rcc rId="566" sId="9">
    <oc r="I15">
      <f>I14+7</f>
    </oc>
    <nc r="I15" t="inlineStr">
      <is>
        <t>12 Aug</t>
      </is>
    </nc>
  </rcc>
  <rcc rId="567" sId="9">
    <oc r="J15">
      <f>J14+7</f>
    </oc>
    <nc r="J15" t="inlineStr">
      <is>
        <t>13 Aug</t>
      </is>
    </nc>
  </rcc>
  <rcc rId="568" sId="9">
    <oc r="I16">
      <f>I15+7</f>
    </oc>
    <nc r="I16" t="inlineStr">
      <is>
        <t>19 Aug</t>
      </is>
    </nc>
  </rcc>
  <rcc rId="569" sId="9">
    <oc r="J16">
      <f>J15+7</f>
    </oc>
    <nc r="J16" t="inlineStr">
      <is>
        <t>20 Aug</t>
      </is>
    </nc>
  </rcc>
  <rcc rId="570" sId="9">
    <oc r="I17">
      <f>I16+7</f>
    </oc>
    <nc r="I17" t="inlineStr">
      <is>
        <t>28 Aug</t>
      </is>
    </nc>
  </rcc>
  <rcc rId="571" sId="9">
    <oc r="J17">
      <f>J16+7</f>
    </oc>
    <nc r="J17" t="inlineStr">
      <is>
        <t>30 Aug</t>
      </is>
    </nc>
  </rcc>
  <rcc rId="572" sId="9">
    <oc r="I18">
      <f>I17+7</f>
    </oc>
    <nc r="I18" t="inlineStr">
      <is>
        <t>02 Sep</t>
      </is>
    </nc>
  </rcc>
  <rcc rId="573" sId="9">
    <oc r="J18">
      <f>J17+7</f>
    </oc>
    <nc r="J18" t="inlineStr">
      <is>
        <t>03 Sep</t>
      </is>
    </nc>
  </rcc>
  <rcc rId="574" sId="9" numFmtId="19">
    <oc r="K11">
      <v>44388</v>
    </oc>
    <nc r="K11" t="inlineStr">
      <is>
        <t>13 Aug</t>
      </is>
    </nc>
  </rcc>
  <rcc rId="575" sId="9" numFmtId="19">
    <oc r="L11">
      <v>44391</v>
    </oc>
    <nc r="L11" t="inlineStr">
      <is>
        <t>16 Aug</t>
      </is>
    </nc>
  </rcc>
  <rcc rId="576" sId="9">
    <oc r="K12">
      <f>K11+7</f>
    </oc>
    <nc r="K12" t="inlineStr">
      <is>
        <t>20 Aug</t>
      </is>
    </nc>
  </rcc>
  <rcc rId="577" sId="9">
    <oc r="L12">
      <f>L11+7</f>
    </oc>
    <nc r="L12" t="inlineStr">
      <is>
        <t>23 Aug</t>
      </is>
    </nc>
  </rcc>
  <rcc rId="578" sId="9">
    <oc r="K13">
      <f>K12+7</f>
    </oc>
    <nc r="K13" t="inlineStr">
      <is>
        <t>27 Aug</t>
      </is>
    </nc>
  </rcc>
  <rcc rId="579" sId="9">
    <oc r="L13">
      <f>L12+7</f>
    </oc>
    <nc r="L13" t="inlineStr">
      <is>
        <t>30 Aug</t>
      </is>
    </nc>
  </rcc>
  <rcc rId="580" sId="9">
    <oc r="K14">
      <f>K13+7</f>
    </oc>
    <nc r="K14" t="inlineStr">
      <is>
        <t>03 Sep</t>
      </is>
    </nc>
  </rcc>
  <rcc rId="581" sId="9">
    <oc r="L14">
      <f>L13+7</f>
    </oc>
    <nc r="L14" t="inlineStr">
      <is>
        <t>06 Sep</t>
      </is>
    </nc>
  </rcc>
  <rcc rId="582" sId="9">
    <oc r="K15">
      <f>K14+7</f>
    </oc>
    <nc r="K15" t="inlineStr">
      <is>
        <t>10 Sep</t>
      </is>
    </nc>
  </rcc>
  <rcc rId="583" sId="9">
    <oc r="L15">
      <f>L14+7</f>
    </oc>
    <nc r="L15" t="inlineStr">
      <is>
        <t>13 Sep</t>
      </is>
    </nc>
  </rcc>
  <rcc rId="584" sId="9">
    <oc r="K16">
      <f>K15+7</f>
    </oc>
    <nc r="K16" t="inlineStr">
      <is>
        <t>17 Sep</t>
      </is>
    </nc>
  </rcc>
  <rcc rId="585" sId="9">
    <oc r="L16">
      <f>L15+7</f>
    </oc>
    <nc r="L16" t="inlineStr">
      <is>
        <t>20 Sep</t>
      </is>
    </nc>
  </rcc>
  <rcc rId="586" sId="9">
    <oc r="K17">
      <f>K16+7</f>
    </oc>
    <nc r="K17" t="inlineStr">
      <is>
        <t>24 Sep</t>
      </is>
    </nc>
  </rcc>
  <rcc rId="587" sId="9">
    <oc r="L17">
      <f>L16+7</f>
    </oc>
    <nc r="L17" t="inlineStr">
      <is>
        <t>27 Sep</t>
      </is>
    </nc>
  </rcc>
  <rcc rId="588" sId="9">
    <oc r="M11">
      <v>44392</v>
    </oc>
    <nc r="M11" t="inlineStr">
      <is>
        <t>17 Aug</t>
      </is>
    </nc>
  </rcc>
  <rcc rId="589" sId="9">
    <oc r="N11">
      <v>44393</v>
    </oc>
    <nc r="N11" t="inlineStr">
      <is>
        <t>18 Aug</t>
      </is>
    </nc>
  </rcc>
  <rcc rId="590" sId="9">
    <oc r="M12">
      <f>M11+7</f>
    </oc>
    <nc r="M12" t="inlineStr">
      <is>
        <t>24 Aug</t>
      </is>
    </nc>
  </rcc>
  <rcc rId="591" sId="9">
    <oc r="N12">
      <f>N11+7</f>
    </oc>
    <nc r="N12" t="inlineStr">
      <is>
        <t>25 Aug</t>
      </is>
    </nc>
  </rcc>
  <rcc rId="592" sId="9">
    <oc r="M13">
      <f>M12+7</f>
    </oc>
    <nc r="M13" t="inlineStr">
      <is>
        <t>31 Aug</t>
      </is>
    </nc>
  </rcc>
  <rcc rId="593" sId="9">
    <oc r="N13">
      <f>N12+7</f>
    </oc>
    <nc r="N13" t="inlineStr">
      <is>
        <t>01 Sep</t>
      </is>
    </nc>
  </rcc>
  <rcc rId="594" sId="9">
    <oc r="M14">
      <f>M13+7</f>
    </oc>
    <nc r="M14" t="inlineStr">
      <is>
        <t>07 Sep</t>
      </is>
    </nc>
  </rcc>
  <rcc rId="595" sId="9">
    <oc r="N14">
      <f>N13+7</f>
    </oc>
    <nc r="N14" t="inlineStr">
      <is>
        <t>08 Sep</t>
      </is>
    </nc>
  </rcc>
  <rcc rId="596" sId="9">
    <oc r="M15">
      <f>M14+7</f>
    </oc>
    <nc r="M15" t="inlineStr">
      <is>
        <t>14 Sep</t>
      </is>
    </nc>
  </rcc>
  <rcc rId="597" sId="9">
    <oc r="N15">
      <f>N14+7</f>
    </oc>
    <nc r="N15" t="inlineStr">
      <is>
        <t>15 Sep</t>
      </is>
    </nc>
  </rcc>
  <rcc rId="598" sId="9">
    <oc r="M16">
      <f>M15+7</f>
    </oc>
    <nc r="M16" t="inlineStr">
      <is>
        <t>21 Sep</t>
      </is>
    </nc>
  </rcc>
  <rcc rId="599" sId="9">
    <oc r="N16">
      <f>N15+7</f>
    </oc>
    <nc r="N16" t="inlineStr">
      <is>
        <t>22 Sep</t>
      </is>
    </nc>
  </rcc>
  <rcc rId="600" sId="9">
    <oc r="M17">
      <f>M16+7</f>
    </oc>
    <nc r="M17" t="inlineStr">
      <is>
        <t>28 Sep</t>
      </is>
    </nc>
  </rcc>
  <rcc rId="601" sId="9">
    <oc r="N17">
      <f>N16+7</f>
    </oc>
    <nc r="N17" t="inlineStr">
      <is>
        <t>29 Sep</t>
      </is>
    </nc>
  </rcc>
  <rcc rId="602" sId="9">
    <oc r="O11">
      <v>44395</v>
    </oc>
    <nc r="O11" t="inlineStr">
      <is>
        <t>20 Aug</t>
      </is>
    </nc>
  </rcc>
  <rcc rId="603" sId="9">
    <oc r="P11">
      <v>44397</v>
    </oc>
    <nc r="P11" t="inlineStr">
      <is>
        <t>22 Aug</t>
      </is>
    </nc>
  </rcc>
  <rcc rId="604" sId="9">
    <oc r="O12">
      <f>O11+7</f>
    </oc>
    <nc r="O12" t="inlineStr">
      <is>
        <t>27 Aug</t>
      </is>
    </nc>
  </rcc>
  <rcc rId="605" sId="9">
    <oc r="P12">
      <f>P11+7</f>
    </oc>
    <nc r="P12" t="inlineStr">
      <is>
        <t>29 Aug</t>
      </is>
    </nc>
  </rcc>
  <rcc rId="606" sId="9">
    <oc r="O13">
      <f>O12+7</f>
    </oc>
    <nc r="O13" t="inlineStr">
      <is>
        <t>03 Sep</t>
      </is>
    </nc>
  </rcc>
  <rcc rId="607" sId="9">
    <oc r="P13">
      <f>P12+7</f>
    </oc>
    <nc r="P13" t="inlineStr">
      <is>
        <t>05 Sep</t>
      </is>
    </nc>
  </rcc>
  <rcc rId="608" sId="9">
    <oc r="O14">
      <f>O13+7</f>
    </oc>
    <nc r="O14" t="inlineStr">
      <is>
        <t>10 Sep</t>
      </is>
    </nc>
  </rcc>
  <rcc rId="609" sId="9">
    <oc r="P14">
      <f>P13+7</f>
    </oc>
    <nc r="P14" t="inlineStr">
      <is>
        <t>12 Sep</t>
      </is>
    </nc>
  </rcc>
  <rcc rId="610" sId="9">
    <oc r="O15">
      <f>O14+7</f>
    </oc>
    <nc r="O15" t="inlineStr">
      <is>
        <t>17 Sep</t>
      </is>
    </nc>
  </rcc>
  <rcc rId="611" sId="9">
    <oc r="P15">
      <f>P14+7</f>
    </oc>
    <nc r="P15" t="inlineStr">
      <is>
        <t>19 Sep</t>
      </is>
    </nc>
  </rcc>
  <rcc rId="612" sId="9">
    <oc r="O16">
      <f>O15+7</f>
    </oc>
    <nc r="O16" t="inlineStr">
      <is>
        <t>24 Sep</t>
      </is>
    </nc>
  </rcc>
  <rcc rId="613" sId="9">
    <oc r="P16">
      <f>P15+7</f>
    </oc>
    <nc r="P16" t="inlineStr">
      <is>
        <t>26 Sep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" sId="10">
    <oc r="A11" t="inlineStr">
      <is>
        <t>COSCO SHIPPING ROSE</t>
      </is>
    </oc>
    <nc r="A11" t="inlineStr">
      <is>
        <t>COSCO EXCELLENCE</t>
      </is>
    </nc>
  </rcc>
  <rcc rId="615" sId="10">
    <oc r="B11" t="inlineStr">
      <is>
        <t>020E</t>
      </is>
    </oc>
    <nc r="B11" t="inlineStr">
      <is>
        <t>057E</t>
      </is>
    </nc>
  </rcc>
  <rcc rId="616" sId="10" numFmtId="19">
    <oc r="C11">
      <v>44347</v>
    </oc>
    <nc r="C11" t="inlineStr">
      <is>
        <t>04 Jul</t>
      </is>
    </nc>
  </rcc>
  <rcc rId="617" sId="10" numFmtId="19">
    <oc r="D11">
      <v>44348</v>
    </oc>
    <nc r="D11" t="inlineStr">
      <is>
        <t>05 Jul</t>
      </is>
    </nc>
  </rcc>
  <rcc rId="618" sId="10">
    <oc r="A12" t="inlineStr">
      <is>
        <t>COSCO HOPE</t>
      </is>
    </oc>
    <nc r="A12" t="inlineStr">
      <is>
        <t>OOCL BERLIN</t>
      </is>
    </nc>
  </rcc>
  <rcc rId="619" sId="10">
    <oc r="B12" t="inlineStr">
      <is>
        <t>045E</t>
      </is>
    </oc>
    <nc r="B12" t="inlineStr">
      <is>
        <t>037E</t>
      </is>
    </nc>
  </rcc>
  <rcc rId="620" sId="10" numFmtId="19">
    <oc r="C12">
      <v>44353</v>
    </oc>
    <nc r="C12" t="inlineStr">
      <is>
        <t>07 Jul</t>
      </is>
    </nc>
  </rcc>
  <rcc rId="621" sId="10" numFmtId="19">
    <oc r="D12">
      <v>44354</v>
    </oc>
    <nc r="D12" t="inlineStr">
      <is>
        <t>08 Jul</t>
      </is>
    </nc>
  </rcc>
  <rcc rId="622" sId="10" numFmtId="19">
    <oc r="C13">
      <v>44360</v>
    </oc>
    <nc r="C13" t="inlineStr">
      <is>
        <t>16 Jul</t>
      </is>
    </nc>
  </rcc>
  <rcc rId="623" sId="10" numFmtId="19">
    <oc r="D13">
      <v>44361</v>
    </oc>
    <nc r="D13" t="inlineStr">
      <is>
        <t>17 Jul</t>
      </is>
    </nc>
  </rcc>
  <rcc rId="624" sId="10" numFmtId="19">
    <oc r="C14">
      <v>44367</v>
    </oc>
    <nc r="C14" t="inlineStr">
      <is>
        <t>18 Jul</t>
      </is>
    </nc>
  </rcc>
  <rcc rId="625" sId="10" numFmtId="19">
    <oc r="D14">
      <v>44368</v>
    </oc>
    <nc r="D14" t="inlineStr">
      <is>
        <t>19 Jul</t>
      </is>
    </nc>
  </rcc>
  <rcc rId="626" sId="10" numFmtId="19">
    <oc r="C15">
      <v>44374</v>
    </oc>
    <nc r="C15" t="inlineStr">
      <is>
        <t>25 Jul</t>
      </is>
    </nc>
  </rcc>
  <rcc rId="627" sId="10" numFmtId="19">
    <oc r="D15">
      <v>44375</v>
    </oc>
    <nc r="D15" t="inlineStr">
      <is>
        <t>26 Jul</t>
      </is>
    </nc>
  </rcc>
  <rcc rId="628" sId="10" numFmtId="19">
    <oc r="C16">
      <v>44381</v>
    </oc>
    <nc r="C16" t="inlineStr">
      <is>
        <t>01 Aug</t>
      </is>
    </nc>
  </rcc>
  <rcc rId="629" sId="10" numFmtId="19">
    <oc r="D16">
      <v>44382</v>
    </oc>
    <nc r="D16" t="inlineStr">
      <is>
        <t>02 Aug</t>
      </is>
    </nc>
  </rcc>
  <rcc rId="630" sId="10" numFmtId="19">
    <oc r="C17">
      <v>44388</v>
    </oc>
    <nc r="C17" t="inlineStr">
      <is>
        <t>08 Aug</t>
      </is>
    </nc>
  </rcc>
  <rcc rId="631" sId="10" numFmtId="19">
    <oc r="D17">
      <v>44389</v>
    </oc>
    <nc r="D17" t="inlineStr">
      <is>
        <t>09 Aug</t>
      </is>
    </nc>
  </rcc>
  <rcc rId="632" sId="10" numFmtId="19">
    <oc r="C18">
      <v>44395</v>
    </oc>
    <nc r="C18" t="inlineStr">
      <is>
        <t>15 Aug</t>
      </is>
    </nc>
  </rcc>
  <rcc rId="633" sId="10" numFmtId="19">
    <oc r="D18">
      <v>44396</v>
    </oc>
    <nc r="D18" t="inlineStr">
      <is>
        <t>16 Aug</t>
      </is>
    </nc>
  </rcc>
  <rcc rId="634" sId="10" odxf="1" dxf="1">
    <oc r="A13" t="inlineStr">
      <is>
        <t>OOCL SINGAPORE</t>
      </is>
    </oc>
    <nc r="A13" t="inlineStr">
      <is>
        <t>OOCL CHONGQING</t>
      </is>
    </nc>
    <ndxf>
      <font>
        <b/>
        <sz val="10"/>
        <color indexed="12"/>
        <name val="Arial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" sId="10" odxf="1" dxf="1">
    <oc r="B13" t="inlineStr">
      <is>
        <t>042E</t>
      </is>
    </oc>
    <nc r="B13" t="inlineStr">
      <is>
        <t>037E</t>
      </is>
    </nc>
    <ndxf>
      <font>
        <b/>
        <sz val="10"/>
        <color indexed="12"/>
        <name val="Arial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10">
    <oc r="A14" t="inlineStr">
      <is>
        <t>COSCO SHIPPING PEONY</t>
      </is>
    </oc>
    <nc r="A14" t="inlineStr">
      <is>
        <t>COSCO SHIPPING CAMELLIA</t>
      </is>
    </nc>
  </rcc>
  <rcc rId="637" sId="10">
    <oc r="B14" t="inlineStr">
      <is>
        <t>015E</t>
      </is>
    </oc>
    <nc r="B14" t="inlineStr">
      <is>
        <t>011E</t>
      </is>
    </nc>
  </rcc>
  <rcc rId="638" sId="10" odxf="1" dxf="1">
    <oc r="A15" t="inlineStr">
      <is>
        <t>OOCL BERLIN</t>
      </is>
    </oc>
    <nc r="A15" t="inlineStr">
      <is>
        <t>OOCL KOREA</t>
      </is>
    </nc>
    <ndxf/>
  </rcc>
  <rcc rId="639" sId="10">
    <oc r="B15" t="inlineStr">
      <is>
        <t>037E</t>
      </is>
    </oc>
    <nc r="B15" t="inlineStr">
      <is>
        <t>035E</t>
      </is>
    </nc>
  </rcc>
  <rcc rId="640" sId="10">
    <oc r="A16" t="inlineStr">
      <is>
        <t>COSCO EXCELLENCE</t>
      </is>
    </oc>
    <nc r="A16" t="inlineStr">
      <is>
        <t>OOCL POLAND</t>
      </is>
    </nc>
  </rcc>
  <rcc rId="641" sId="10">
    <oc r="B16" t="inlineStr">
      <is>
        <t>057E</t>
      </is>
    </oc>
    <nc r="B16" t="inlineStr">
      <is>
        <t>027E</t>
      </is>
    </nc>
  </rcc>
  <rcc rId="642" sId="10" odxf="1" dxf="1">
    <oc r="A17" t="inlineStr">
      <is>
        <t>OOCL CHONGQING</t>
      </is>
    </oc>
    <nc r="A17" t="inlineStr">
      <is>
        <t>OOCL BRUSSELS</t>
      </is>
    </nc>
    <ndxf>
      <font>
        <b/>
        <sz val="10"/>
        <color indexed="12"/>
        <name val="Arial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10" odxf="1" dxf="1">
    <oc r="B17" t="inlineStr">
      <is>
        <t>037E</t>
      </is>
    </oc>
    <nc r="B17" t="inlineStr">
      <is>
        <t>045E</t>
      </is>
    </nc>
    <ndxf>
      <font>
        <b/>
        <sz val="10"/>
        <color indexed="12"/>
        <name val="Arial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10">
    <oc r="A18" t="inlineStr">
      <is>
        <t>COSCO SHIPPING CAMELLIA</t>
      </is>
    </oc>
    <nc r="A18" t="inlineStr">
      <is>
        <t>COSCO SHIPPING ROSE</t>
      </is>
    </nc>
  </rcc>
  <rcc rId="645" sId="10">
    <oc r="B18" t="inlineStr">
      <is>
        <t>011E</t>
      </is>
    </oc>
    <nc r="B18" t="inlineStr">
      <is>
        <t>021E</t>
      </is>
    </nc>
  </rcc>
  <rcc rId="646" sId="10" numFmtId="19">
    <oc r="E11">
      <v>44355</v>
    </oc>
    <nc r="E11" t="inlineStr">
      <is>
        <t>13 Jul</t>
      </is>
    </nc>
  </rcc>
  <rcc rId="647" sId="10" numFmtId="19">
    <oc r="F11">
      <v>44356</v>
    </oc>
    <nc r="F11" t="inlineStr">
      <is>
        <t>14 Jul</t>
      </is>
    </nc>
  </rcc>
  <rcc rId="648" sId="10" numFmtId="19">
    <oc r="E12">
      <v>44362</v>
    </oc>
    <nc r="E12" t="inlineStr">
      <is>
        <t>16 Jul</t>
      </is>
    </nc>
  </rcc>
  <rcc rId="649" sId="10" numFmtId="19">
    <oc r="F12">
      <v>44363</v>
    </oc>
    <nc r="F12" t="inlineStr">
      <is>
        <t>17 Jul</t>
      </is>
    </nc>
  </rcc>
  <rcc rId="650" sId="10" numFmtId="19">
    <oc r="E13">
      <v>44369</v>
    </oc>
    <nc r="E13" t="inlineStr">
      <is>
        <t>24 Jul</t>
      </is>
    </nc>
  </rcc>
  <rcc rId="651" sId="10" numFmtId="19">
    <oc r="F13">
      <v>44370</v>
    </oc>
    <nc r="F13" t="inlineStr">
      <is>
        <t>25 Jul</t>
      </is>
    </nc>
  </rcc>
  <rcc rId="652" sId="10" numFmtId="19">
    <oc r="E14">
      <v>44376</v>
    </oc>
    <nc r="E14" t="inlineStr">
      <is>
        <t>27 Jul</t>
      </is>
    </nc>
  </rcc>
  <rcc rId="653" sId="10" numFmtId="19">
    <oc r="F14">
      <v>44377</v>
    </oc>
    <nc r="F14" t="inlineStr">
      <is>
        <t>28 Jul</t>
      </is>
    </nc>
  </rcc>
  <rcc rId="654" sId="10" numFmtId="19">
    <oc r="E15">
      <v>44383</v>
    </oc>
    <nc r="E15" t="inlineStr">
      <is>
        <t>03 Aug</t>
      </is>
    </nc>
  </rcc>
  <rcc rId="655" sId="10" numFmtId="19">
    <oc r="F15">
      <v>44384</v>
    </oc>
    <nc r="F15" t="inlineStr">
      <is>
        <t>04 Aug</t>
      </is>
    </nc>
  </rcc>
  <rcc rId="656" sId="10" numFmtId="19">
    <oc r="E16">
      <v>44390</v>
    </oc>
    <nc r="E16" t="inlineStr">
      <is>
        <t>10 Aug</t>
      </is>
    </nc>
  </rcc>
  <rcc rId="657" sId="10" numFmtId="19">
    <oc r="F16">
      <v>44391</v>
    </oc>
    <nc r="F16" t="inlineStr">
      <is>
        <t>11 Aug</t>
      </is>
    </nc>
  </rcc>
  <rcc rId="658" sId="10" numFmtId="19">
    <oc r="E17">
      <v>44397</v>
    </oc>
    <nc r="E17" t="inlineStr">
      <is>
        <t>17 Aug</t>
      </is>
    </nc>
  </rcc>
  <rcc rId="659" sId="10" numFmtId="19">
    <oc r="F17">
      <v>44398</v>
    </oc>
    <nc r="F17" t="inlineStr">
      <is>
        <t>18 Aug</t>
      </is>
    </nc>
  </rcc>
  <rcc rId="660" sId="10" numFmtId="19">
    <oc r="E18">
      <v>44404</v>
    </oc>
    <nc r="E18" t="inlineStr">
      <is>
        <t>24 Aug</t>
      </is>
    </nc>
  </rcc>
  <rcc rId="661" sId="10" numFmtId="19">
    <oc r="F18">
      <v>44405</v>
    </oc>
    <nc r="F18" t="inlineStr">
      <is>
        <t>25 Aug</t>
      </is>
    </nc>
  </rcc>
  <rcc rId="662" sId="10">
    <oc r="G11" t="inlineStr">
      <is>
        <t>EVER LIVELY</t>
      </is>
    </oc>
    <nc r="G11" t="inlineStr">
      <is>
        <t>EVER LOVELY</t>
      </is>
    </nc>
  </rcc>
  <rcc rId="663" sId="10">
    <oc r="H11" t="inlineStr">
      <is>
        <t>1009E</t>
      </is>
    </oc>
    <nc r="H11" t="inlineStr">
      <is>
        <t>1014E</t>
      </is>
    </nc>
  </rcc>
  <rcc rId="664" sId="10">
    <oc r="G12" t="inlineStr">
      <is>
        <t>EVER LIVING</t>
      </is>
    </oc>
    <nc r="G12" t="inlineStr">
      <is>
        <t>EVER FAITH</t>
      </is>
    </nc>
  </rcc>
  <rcc rId="665" sId="10">
    <oc r="H12" t="inlineStr">
      <is>
        <t>1010E</t>
      </is>
    </oc>
    <nc r="H12" t="inlineStr">
      <is>
        <t>1015E</t>
      </is>
    </nc>
  </rcc>
  <rcc rId="666" sId="10">
    <oc r="G13" t="inlineStr">
      <is>
        <t>EVER LEADER</t>
      </is>
    </oc>
    <nc r="G13" t="inlineStr">
      <is>
        <t>APL SOUTHAMPTON</t>
      </is>
    </nc>
  </rcc>
  <rcc rId="667" sId="10">
    <oc r="H13" t="inlineStr">
      <is>
        <t>1011E</t>
      </is>
    </oc>
    <nc r="H13" t="inlineStr">
      <is>
        <t>0VC9RE1MA</t>
      </is>
    </nc>
  </rcc>
  <rcc rId="668" sId="10">
    <oc r="G14" t="inlineStr">
      <is>
        <t>EVER LADEN</t>
      </is>
    </oc>
    <nc r="G14" t="inlineStr">
      <is>
        <t>EVER FORWARD</t>
      </is>
    </nc>
  </rcc>
  <rcc rId="669" sId="10">
    <oc r="H14" t="inlineStr">
      <is>
        <t>1012E</t>
      </is>
    </oc>
    <nc r="H14" t="inlineStr">
      <is>
        <t>1017E</t>
      </is>
    </nc>
  </rcc>
  <rcc rId="670" sId="10">
    <oc r="G15" t="inlineStr">
      <is>
        <t>EVER LENIENT</t>
      </is>
    </oc>
    <nc r="G15" t="inlineStr">
      <is>
        <t>TO BE ADVISED 2(AWE1)</t>
      </is>
    </nc>
  </rcc>
  <rcc rId="671" sId="10">
    <oc r="H15" t="inlineStr">
      <is>
        <t>1013E</t>
      </is>
    </oc>
    <nc r="H15" t="inlineStr">
      <is>
        <t>0VC9VE1MA</t>
      </is>
    </nc>
  </rcc>
  <rcc rId="672" sId="10">
    <oc r="G16" t="inlineStr">
      <is>
        <t>EVER LOVELY</t>
      </is>
    </oc>
    <nc r="G16" t="inlineStr">
      <is>
        <t>EVER LEADING</t>
      </is>
    </nc>
  </rcc>
  <rcc rId="673" sId="10">
    <oc r="H16" t="inlineStr">
      <is>
        <t>1014E</t>
      </is>
    </oc>
    <nc r="H16" t="inlineStr">
      <is>
        <t>1019E</t>
      </is>
    </nc>
  </rcc>
  <rcc rId="674" sId="10">
    <oc r="G17" t="inlineStr">
      <is>
        <t>EVER FAITH</t>
      </is>
    </oc>
    <nc r="G17" t="inlineStr">
      <is>
        <t>EVER LIVING</t>
      </is>
    </nc>
  </rcc>
  <rcc rId="675" sId="10">
    <oc r="H17" t="inlineStr">
      <is>
        <t>1015E</t>
      </is>
    </oc>
    <nc r="H17" t="inlineStr">
      <is>
        <t>1020E</t>
      </is>
    </nc>
  </rcc>
  <rcc rId="676" sId="10">
    <oc r="G18" t="inlineStr">
      <is>
        <t>APL SOUTHAMPTON</t>
      </is>
    </oc>
    <nc r="G18" t="inlineStr">
      <is>
        <t>EVER LEGION</t>
      </is>
    </nc>
  </rcc>
  <rcc rId="677" sId="10">
    <oc r="H18" t="inlineStr">
      <is>
        <t>0VC9RE1MA</t>
      </is>
    </oc>
    <nc r="H18" t="inlineStr">
      <is>
        <t>1021E</t>
      </is>
    </nc>
  </rcc>
  <rcc rId="678" sId="10">
    <oc r="I11">
      <v>44359</v>
    </oc>
    <nc r="I11" t="inlineStr">
      <is>
        <t>20 Jul</t>
      </is>
    </nc>
  </rcc>
  <rcc rId="679" sId="10">
    <oc r="J11">
      <v>44361</v>
    </oc>
    <nc r="J11" t="inlineStr">
      <is>
        <t>22 Jul</t>
      </is>
    </nc>
  </rcc>
  <rcc rId="680" sId="10">
    <oc r="I12">
      <f>I11+7</f>
    </oc>
    <nc r="I12" t="inlineStr">
      <is>
        <t>24 Jul</t>
      </is>
    </nc>
  </rcc>
  <rcc rId="681" sId="10">
    <oc r="J12">
      <f>J11+7</f>
    </oc>
    <nc r="J12" t="inlineStr">
      <is>
        <t>26 Jul</t>
      </is>
    </nc>
  </rcc>
  <rcc rId="682" sId="10">
    <oc r="I13">
      <f>I12+7</f>
    </oc>
    <nc r="I13" t="inlineStr">
      <is>
        <t>31 Jul</t>
      </is>
    </nc>
  </rcc>
  <rcc rId="683" sId="10">
    <oc r="J13">
      <f>J12+7</f>
    </oc>
    <nc r="J13" t="inlineStr">
      <is>
        <t>02 Aug</t>
      </is>
    </nc>
  </rcc>
  <rcc rId="684" sId="10">
    <oc r="I14">
      <f>I13+7</f>
    </oc>
    <nc r="I14" t="inlineStr">
      <is>
        <t>07 Aug</t>
      </is>
    </nc>
  </rcc>
  <rcc rId="685" sId="10">
    <oc r="J14">
      <f>J13+7</f>
    </oc>
    <nc r="J14" t="inlineStr">
      <is>
        <t>09 Aug</t>
      </is>
    </nc>
  </rcc>
  <rcc rId="686" sId="10">
    <oc r="I15">
      <f>I14+7</f>
    </oc>
    <nc r="I15" t="inlineStr">
      <is>
        <t>14 Aug</t>
      </is>
    </nc>
  </rcc>
  <rcc rId="687" sId="10">
    <oc r="J15">
      <f>J14+7</f>
    </oc>
    <nc r="J15" t="inlineStr">
      <is>
        <t>16 Aug</t>
      </is>
    </nc>
  </rcc>
  <rcc rId="688" sId="10">
    <oc r="I16">
      <f>I15+7</f>
    </oc>
    <nc r="I16" t="inlineStr">
      <is>
        <t>21 Aug</t>
      </is>
    </nc>
  </rcc>
  <rcc rId="689" sId="10">
    <oc r="J16">
      <f>J15+7</f>
    </oc>
    <nc r="J16" t="inlineStr">
      <is>
        <t>23 Aug</t>
      </is>
    </nc>
  </rcc>
  <rcc rId="690" sId="10">
    <oc r="I17">
      <f>I16+7</f>
    </oc>
    <nc r="I17" t="inlineStr">
      <is>
        <t>28 Aug</t>
      </is>
    </nc>
  </rcc>
  <rcc rId="691" sId="10">
    <oc r="J17">
      <f>J16+7</f>
    </oc>
    <nc r="J17" t="inlineStr">
      <is>
        <t>30 Aug</t>
      </is>
    </nc>
  </rcc>
  <rcc rId="692" sId="10">
    <oc r="I18">
      <f>I17+7</f>
    </oc>
    <nc r="I18" t="inlineStr">
      <is>
        <t>04 Sep</t>
      </is>
    </nc>
  </rcc>
  <rcc rId="693" sId="10">
    <oc r="J18">
      <f>J17+7</f>
    </oc>
    <nc r="J18" t="inlineStr">
      <is>
        <t>06 Sep</t>
      </is>
    </nc>
  </rcc>
  <rcc rId="694" sId="10">
    <oc r="K11">
      <v>44391</v>
    </oc>
    <nc r="K11" t="inlineStr">
      <is>
        <t>19 Aug</t>
      </is>
    </nc>
  </rcc>
  <rcc rId="695" sId="10">
    <oc r="L11">
      <v>44392</v>
    </oc>
    <nc r="L11" t="inlineStr">
      <is>
        <t>20 Aug</t>
      </is>
    </nc>
  </rcc>
  <rcc rId="696" sId="10">
    <oc r="K12">
      <f>K11+7</f>
    </oc>
    <nc r="K12" t="inlineStr">
      <is>
        <t/>
      </is>
    </nc>
  </rcc>
  <rcc rId="697" sId="10">
    <oc r="L12">
      <f>L11+7</f>
    </oc>
    <nc r="L12" t="inlineStr">
      <is>
        <t/>
      </is>
    </nc>
  </rcc>
  <rcc rId="698" sId="10">
    <oc r="K13">
      <f>K12+7</f>
    </oc>
    <nc r="K13" t="inlineStr">
      <is>
        <t>01 Sep</t>
      </is>
    </nc>
  </rcc>
  <rcc rId="699" sId="10">
    <oc r="L13">
      <f>L12+7</f>
    </oc>
    <nc r="L13" t="inlineStr">
      <is>
        <t>02 Sep</t>
      </is>
    </nc>
  </rcc>
  <rcc rId="700" sId="10">
    <oc r="K14">
      <f>K13+7</f>
    </oc>
    <nc r="K14" t="inlineStr">
      <is>
        <t>08 Sep</t>
      </is>
    </nc>
  </rcc>
  <rcc rId="701" sId="10">
    <oc r="L14">
      <f>L13+7</f>
    </oc>
    <nc r="L14" t="inlineStr">
      <is>
        <t>09 Sep</t>
      </is>
    </nc>
  </rcc>
  <rcc rId="702" sId="10">
    <oc r="K15">
      <f>K14+7</f>
    </oc>
    <nc r="K15" t="inlineStr">
      <is>
        <t>15 Sep</t>
      </is>
    </nc>
  </rcc>
  <rcc rId="703" sId="10">
    <oc r="L15">
      <f>L14+7</f>
    </oc>
    <nc r="L15" t="inlineStr">
      <is>
        <t>16 Sep</t>
      </is>
    </nc>
  </rcc>
  <rcc rId="704" sId="10">
    <oc r="K16">
      <f>K15+7</f>
    </oc>
    <nc r="K16" t="inlineStr">
      <is>
        <t>22 Sep</t>
      </is>
    </nc>
  </rcc>
  <rcc rId="705" sId="10">
    <oc r="L16">
      <f>L15+7</f>
    </oc>
    <nc r="L16" t="inlineStr">
      <is>
        <t>23 Sep</t>
      </is>
    </nc>
  </rcc>
  <rcc rId="706" sId="10">
    <oc r="K17">
      <f>K16+7</f>
    </oc>
    <nc r="K17" t="inlineStr">
      <is>
        <t>29 Sep</t>
      </is>
    </nc>
  </rcc>
  <rcc rId="707" sId="10">
    <oc r="L17">
      <f>L16+7</f>
    </oc>
    <nc r="L17" t="inlineStr">
      <is>
        <t>30 Sep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1">
    <oc r="A14" t="inlineStr">
      <is>
        <t>COSCO SHIPPING ROSE</t>
      </is>
    </oc>
    <nc r="A14" t="inlineStr">
      <is>
        <t>COSCO EXCELLENCE</t>
      </is>
    </nc>
  </rcc>
  <rcc rId="709" sId="11">
    <oc r="B14" t="inlineStr">
      <is>
        <t>020E</t>
      </is>
    </oc>
    <nc r="B14" t="inlineStr">
      <is>
        <t>057E</t>
      </is>
    </nc>
  </rcc>
  <rcc rId="710" sId="11">
    <oc r="A15" t="inlineStr">
      <is>
        <t>COSCO HOPE</t>
      </is>
    </oc>
    <nc r="A15" t="inlineStr">
      <is>
        <t>OOCL BERLIN</t>
      </is>
    </nc>
  </rcc>
  <rcc rId="711" sId="11">
    <oc r="B15" t="inlineStr">
      <is>
        <t>045E</t>
      </is>
    </oc>
    <nc r="B15" t="inlineStr">
      <is>
        <t>037E</t>
      </is>
    </nc>
  </rcc>
  <rcc rId="712" sId="11">
    <oc r="A16" t="inlineStr">
      <is>
        <t>OOCL SINGAPORE</t>
      </is>
    </oc>
    <nc r="A16" t="inlineStr">
      <is>
        <t>OOCL CHONGQING</t>
      </is>
    </nc>
  </rcc>
  <rcc rId="713" sId="11">
    <oc r="B16" t="inlineStr">
      <is>
        <t>042E</t>
      </is>
    </oc>
    <nc r="B16" t="inlineStr">
      <is>
        <t>037E</t>
      </is>
    </nc>
  </rcc>
  <rcc rId="714" sId="11">
    <oc r="A17" t="inlineStr">
      <is>
        <t>COSCO SHIPPING PEONY</t>
      </is>
    </oc>
    <nc r="A17" t="inlineStr">
      <is>
        <t>COSCO SHIPPING CAMELLIA</t>
      </is>
    </nc>
  </rcc>
  <rcc rId="715" sId="11">
    <oc r="B17" t="inlineStr">
      <is>
        <t>015E</t>
      </is>
    </oc>
    <nc r="B17" t="inlineStr">
      <is>
        <t>011E</t>
      </is>
    </nc>
  </rcc>
  <rcc rId="716" sId="11">
    <oc r="A18" t="inlineStr">
      <is>
        <t>OOCL BERLIN</t>
      </is>
    </oc>
    <nc r="A18" t="inlineStr">
      <is>
        <t>OOCL KOREA</t>
      </is>
    </nc>
  </rcc>
  <rcc rId="717" sId="11">
    <oc r="B18" t="inlineStr">
      <is>
        <t>037E</t>
      </is>
    </oc>
    <nc r="B18" t="inlineStr">
      <is>
        <t>035E</t>
      </is>
    </nc>
  </rcc>
  <rcc rId="718" sId="11">
    <oc r="A19" t="inlineStr">
      <is>
        <t>COSCO EXCELLENCE</t>
      </is>
    </oc>
    <nc r="A19" t="inlineStr">
      <is>
        <t>OOCL POLAND</t>
      </is>
    </nc>
  </rcc>
  <rcc rId="719" sId="11">
    <oc r="B19" t="inlineStr">
      <is>
        <t>057E</t>
      </is>
    </oc>
    <nc r="B19" t="inlineStr">
      <is>
        <t>027E</t>
      </is>
    </nc>
  </rcc>
  <rcc rId="720" sId="11">
    <oc r="A20" t="inlineStr">
      <is>
        <t>OOCL CHONGQING</t>
      </is>
    </oc>
    <nc r="A20" t="inlineStr">
      <is>
        <t>OOCL BRUSSELS</t>
      </is>
    </nc>
  </rcc>
  <rcc rId="721" sId="11">
    <oc r="B20" t="inlineStr">
      <is>
        <t>037E</t>
      </is>
    </oc>
    <nc r="B20" t="inlineStr">
      <is>
        <t>045E</t>
      </is>
    </nc>
  </rcc>
  <rcc rId="722" sId="11">
    <oc r="A21" t="inlineStr">
      <is>
        <t>COSCO SHIPPING CAMELLIA</t>
      </is>
    </oc>
    <nc r="A21" t="inlineStr">
      <is>
        <t>COSCO SHIPPING ROSE</t>
      </is>
    </nc>
  </rcc>
  <rcc rId="723" sId="11">
    <oc r="B21" t="inlineStr">
      <is>
        <t>011E</t>
      </is>
    </oc>
    <nc r="B21" t="inlineStr">
      <is>
        <t>021E</t>
      </is>
    </nc>
  </rcc>
  <rfmt sheetId="11" sqref="A15:B15" start="0" length="2147483647">
    <dxf>
      <font>
        <b val="0"/>
      </font>
    </dxf>
  </rfmt>
  <rfmt sheetId="11" sqref="A15:B15" start="0" length="2147483647">
    <dxf>
      <font>
        <b/>
      </font>
    </dxf>
  </rfmt>
  <rfmt sheetId="11" sqref="A16:B20" start="0" length="2147483647">
    <dxf>
      <font>
        <b/>
      </font>
    </dxf>
  </rfmt>
  <rcc rId="724" sId="11" numFmtId="19">
    <oc r="C14">
      <v>44347</v>
    </oc>
    <nc r="C14" t="inlineStr">
      <is>
        <t>04 Jul</t>
      </is>
    </nc>
  </rcc>
  <rcc rId="725" sId="11" numFmtId="19">
    <oc r="D14">
      <v>44348</v>
    </oc>
    <nc r="D14" t="inlineStr">
      <is>
        <t>05 Jul</t>
      </is>
    </nc>
  </rcc>
  <rcc rId="726" sId="11" numFmtId="19">
    <oc r="C15">
      <v>44353</v>
    </oc>
    <nc r="C15" t="inlineStr">
      <is>
        <t>07 Jul</t>
      </is>
    </nc>
  </rcc>
  <rcc rId="727" sId="11" numFmtId="19">
    <oc r="D15">
      <v>44354</v>
    </oc>
    <nc r="D15" t="inlineStr">
      <is>
        <t>08 Jul</t>
      </is>
    </nc>
  </rcc>
  <rcc rId="728" sId="11" numFmtId="19">
    <oc r="C16">
      <v>44360</v>
    </oc>
    <nc r="C16" t="inlineStr">
      <is>
        <t>16 Jul</t>
      </is>
    </nc>
  </rcc>
  <rcc rId="729" sId="11" numFmtId="19">
    <oc r="D16">
      <v>44361</v>
    </oc>
    <nc r="D16" t="inlineStr">
      <is>
        <t>17 Jul</t>
      </is>
    </nc>
  </rcc>
  <rcc rId="730" sId="11" numFmtId="19">
    <oc r="C17">
      <v>44367</v>
    </oc>
    <nc r="C17" t="inlineStr">
      <is>
        <t>18 Jul</t>
      </is>
    </nc>
  </rcc>
  <rcc rId="731" sId="11" numFmtId="19">
    <oc r="D17">
      <v>44368</v>
    </oc>
    <nc r="D17" t="inlineStr">
      <is>
        <t>19 Jul</t>
      </is>
    </nc>
  </rcc>
  <rcc rId="732" sId="11" numFmtId="19">
    <oc r="C18">
      <v>44374</v>
    </oc>
    <nc r="C18" t="inlineStr">
      <is>
        <t>25 Jul</t>
      </is>
    </nc>
  </rcc>
  <rcc rId="733" sId="11" numFmtId="19">
    <oc r="D18">
      <v>44375</v>
    </oc>
    <nc r="D18" t="inlineStr">
      <is>
        <t>26 Jul</t>
      </is>
    </nc>
  </rcc>
  <rcc rId="734" sId="11" numFmtId="19">
    <oc r="C19">
      <v>44381</v>
    </oc>
    <nc r="C19" t="inlineStr">
      <is>
        <t>01 Aug</t>
      </is>
    </nc>
  </rcc>
  <rcc rId="735" sId="11" numFmtId="19">
    <oc r="D19">
      <v>44382</v>
    </oc>
    <nc r="D19" t="inlineStr">
      <is>
        <t>02 Aug</t>
      </is>
    </nc>
  </rcc>
  <rcc rId="736" sId="11" numFmtId="19">
    <oc r="C20">
      <v>44388</v>
    </oc>
    <nc r="C20" t="inlineStr">
      <is>
        <t>08 Aug</t>
      </is>
    </nc>
  </rcc>
  <rcc rId="737" sId="11" numFmtId="19">
    <oc r="D20">
      <v>44389</v>
    </oc>
    <nc r="D20" t="inlineStr">
      <is>
        <t>09 Aug</t>
      </is>
    </nc>
  </rcc>
  <rcc rId="738" sId="11" numFmtId="19">
    <oc r="C21">
      <v>44395</v>
    </oc>
    <nc r="C21" t="inlineStr">
      <is>
        <t>15 Aug</t>
      </is>
    </nc>
  </rcc>
  <rcc rId="739" sId="11" numFmtId="19">
    <oc r="D21">
      <v>44396</v>
    </oc>
    <nc r="D21" t="inlineStr">
      <is>
        <t>16 Aug</t>
      </is>
    </nc>
  </rcc>
  <rfmt sheetId="11" sqref="A2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40" sId="11" numFmtId="19">
    <oc r="E14">
      <v>44351</v>
    </oc>
    <nc r="E14" t="inlineStr">
      <is>
        <t>08 Jul</t>
      </is>
    </nc>
  </rcc>
  <rcc rId="741" sId="11" numFmtId="19">
    <oc r="F14">
      <v>44351</v>
    </oc>
    <nc r="F14" t="inlineStr">
      <is>
        <t>09 Jul</t>
      </is>
    </nc>
  </rcc>
  <rcc rId="742" sId="11" numFmtId="19">
    <oc r="E15">
      <v>44357</v>
    </oc>
    <nc r="E15" t="inlineStr">
      <is>
        <t>10 Jul</t>
      </is>
    </nc>
  </rcc>
  <rcc rId="743" sId="11" numFmtId="19">
    <oc r="F15">
      <v>44358</v>
    </oc>
    <nc r="F15" t="inlineStr">
      <is>
        <t>11 Jul</t>
      </is>
    </nc>
  </rcc>
  <rcc rId="744" sId="11" numFmtId="19">
    <oc r="E16">
      <v>44364</v>
    </oc>
    <nc r="E16" t="inlineStr">
      <is>
        <t>19 Jul</t>
      </is>
    </nc>
  </rcc>
  <rcc rId="745" sId="11" numFmtId="19">
    <oc r="F16">
      <v>44365</v>
    </oc>
    <nc r="F16" t="inlineStr">
      <is>
        <t>20 Jul</t>
      </is>
    </nc>
  </rcc>
  <rcc rId="746" sId="11" numFmtId="19">
    <oc r="E17">
      <v>44371</v>
    </oc>
    <nc r="E17" t="inlineStr">
      <is>
        <t>22 Jul</t>
      </is>
    </nc>
  </rcc>
  <rcc rId="747" sId="11" numFmtId="19">
    <oc r="F17">
      <v>44372</v>
    </oc>
    <nc r="F17" t="inlineStr">
      <is>
        <t>23 Jul</t>
      </is>
    </nc>
  </rcc>
  <rcc rId="748" sId="11" numFmtId="19">
    <oc r="E18">
      <v>44378</v>
    </oc>
    <nc r="E18" t="inlineStr">
      <is>
        <t>29 Jul</t>
      </is>
    </nc>
  </rcc>
  <rcc rId="749" sId="11" numFmtId="19">
    <oc r="F18">
      <v>44379</v>
    </oc>
    <nc r="F18" t="inlineStr">
      <is>
        <t>30 Jul</t>
      </is>
    </nc>
  </rcc>
  <rcc rId="750" sId="11" numFmtId="19">
    <oc r="E19">
      <v>44385</v>
    </oc>
    <nc r="E19" t="inlineStr">
      <is>
        <t>05 Aug</t>
      </is>
    </nc>
  </rcc>
  <rcc rId="751" sId="11" numFmtId="19">
    <oc r="F19">
      <v>44386</v>
    </oc>
    <nc r="F19" t="inlineStr">
      <is>
        <t>06 Aug</t>
      </is>
    </nc>
  </rcc>
  <rcc rId="752" sId="11" numFmtId="19">
    <oc r="E20">
      <v>44392</v>
    </oc>
    <nc r="E20" t="inlineStr">
      <is>
        <t>12 Aug</t>
      </is>
    </nc>
  </rcc>
  <rcc rId="753" sId="11" numFmtId="19">
    <oc r="F20">
      <v>44393</v>
    </oc>
    <nc r="F20" t="inlineStr">
      <is>
        <t>13 Aug</t>
      </is>
    </nc>
  </rcc>
  <rcc rId="754" sId="11" numFmtId="19">
    <oc r="E21">
      <v>44399</v>
    </oc>
    <nc r="E21" t="inlineStr">
      <is>
        <t>19 Aug</t>
      </is>
    </nc>
  </rcc>
  <rcc rId="755" sId="11" numFmtId="19">
    <oc r="F21">
      <v>44400</v>
    </oc>
    <nc r="F21" t="inlineStr">
      <is>
        <t>20 Aug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" sId="11">
    <oc r="G14" t="inlineStr">
      <is>
        <t>EVER FOCUS</t>
      </is>
    </oc>
    <nc r="G14" t="inlineStr">
      <is>
        <t>THALASSA PISTIS</t>
      </is>
    </nc>
  </rcc>
  <rcc rId="757" sId="11">
    <oc r="H14" t="inlineStr">
      <is>
        <t>1100E</t>
      </is>
    </oc>
    <nc r="H14" t="inlineStr">
      <is>
        <t>1105E</t>
      </is>
    </nc>
  </rcc>
  <rcc rId="758" sId="11">
    <oc r="G15" t="inlineStr">
      <is>
        <t>EVER FAIR</t>
      </is>
    </oc>
    <nc r="G15" t="inlineStr">
      <is>
        <t>EVER FRANK</t>
      </is>
    </nc>
  </rcc>
  <rcc rId="759" sId="11">
    <oc r="H15" t="inlineStr">
      <is>
        <t>1101E</t>
      </is>
    </oc>
    <nc r="H15" t="inlineStr">
      <is>
        <t>1106E</t>
      </is>
    </nc>
  </rcc>
  <rcc rId="760" sId="11">
    <oc r="G16" t="inlineStr">
      <is>
        <t>EVER FORTUNE</t>
      </is>
    </oc>
    <nc r="G16" t="inlineStr">
      <is>
        <t>TAIPEI TRIUMPH</t>
      </is>
    </nc>
  </rcc>
  <rcc rId="761" sId="11">
    <oc r="H16" t="inlineStr">
      <is>
        <t>1102E</t>
      </is>
    </oc>
    <nc r="H16" t="inlineStr">
      <is>
        <t>1107E</t>
      </is>
    </nc>
  </rcc>
  <rcc rId="762" sId="11">
    <oc r="G17" t="inlineStr">
      <is>
        <t>EVER FIT</t>
      </is>
    </oc>
    <nc r="G17" t="inlineStr">
      <is>
        <t>TITAN</t>
      </is>
    </nc>
  </rcc>
  <rcc rId="763" sId="11">
    <oc r="H17" t="inlineStr">
      <is>
        <t>1103E</t>
      </is>
    </oc>
    <nc r="H17" t="inlineStr">
      <is>
        <t>1108E</t>
      </is>
    </nc>
  </rcc>
  <rcc rId="764" sId="11">
    <oc r="G18" t="inlineStr">
      <is>
        <t>EVER LYRIC</t>
      </is>
    </oc>
    <nc r="G18" t="inlineStr">
      <is>
        <t>EVER FOREVER</t>
      </is>
    </nc>
  </rcc>
  <rcc rId="765" sId="11">
    <oc r="H18" t="inlineStr">
      <is>
        <t>1104E</t>
      </is>
    </oc>
    <nc r="H18" t="inlineStr">
      <is>
        <t>1109E</t>
      </is>
    </nc>
  </rcc>
  <rcc rId="766" sId="11">
    <oc r="G19" t="inlineStr">
      <is>
        <t>THALASSA PISTIS</t>
      </is>
    </oc>
    <nc r="G19" t="inlineStr">
      <is>
        <t>EVER FOCUS</t>
      </is>
    </nc>
  </rcc>
  <rcc rId="767" sId="11">
    <oc r="H19" t="inlineStr">
      <is>
        <t>1105E</t>
      </is>
    </oc>
    <nc r="H19" t="inlineStr">
      <is>
        <t>1110E</t>
      </is>
    </nc>
  </rcc>
  <rcc rId="768" sId="11">
    <oc r="G20" t="inlineStr">
      <is>
        <t>EVER FRANK</t>
      </is>
    </oc>
    <nc r="G20" t="inlineStr">
      <is>
        <t>EVER FAIR</t>
      </is>
    </nc>
  </rcc>
  <rcc rId="769" sId="11">
    <oc r="H20" t="inlineStr">
      <is>
        <t>1106E</t>
      </is>
    </oc>
    <nc r="H20" t="inlineStr">
      <is>
        <t>1111E</t>
      </is>
    </nc>
  </rcc>
  <rcc rId="770" sId="11">
    <oc r="G21" t="inlineStr">
      <is>
        <t>TAIPEI TRIUMPH</t>
      </is>
    </oc>
    <nc r="G21" t="inlineStr">
      <is>
        <t>EVER FORTUNE</t>
      </is>
    </nc>
  </rcc>
  <rcc rId="771" sId="11">
    <oc r="H21" t="inlineStr">
      <is>
        <t>1107E</t>
      </is>
    </oc>
    <nc r="H21" t="inlineStr">
      <is>
        <t>1112E</t>
      </is>
    </nc>
  </rcc>
  <rcc rId="772" sId="11">
    <oc r="I14">
      <v>44354</v>
    </oc>
    <nc r="I14" t="inlineStr">
      <is>
        <t>14 Jul</t>
      </is>
    </nc>
  </rcc>
  <rcc rId="773" sId="11">
    <oc r="J14">
      <v>44357</v>
    </oc>
    <nc r="J14" t="inlineStr">
      <is>
        <t>14 Jul</t>
      </is>
    </nc>
  </rcc>
  <rcc rId="774" sId="11">
    <oc r="I15">
      <f>I14+7</f>
    </oc>
    <nc r="I15" t="inlineStr">
      <is>
        <t>19 Jul</t>
      </is>
    </nc>
  </rcc>
  <rcc rId="775" sId="11">
    <oc r="J15">
      <f>J14+7</f>
    </oc>
    <nc r="J15" t="inlineStr">
      <is>
        <t>19 Jul</t>
      </is>
    </nc>
  </rcc>
  <rcc rId="776" sId="11">
    <oc r="I16">
      <f>I15+7</f>
    </oc>
    <nc r="I16" t="inlineStr">
      <is>
        <t>26 Jul</t>
      </is>
    </nc>
  </rcc>
  <rcc rId="777" sId="11">
    <oc r="J16">
      <f>J15+7</f>
    </oc>
    <nc r="J16" t="inlineStr">
      <is>
        <t>26 Jul</t>
      </is>
    </nc>
  </rcc>
  <rcc rId="778" sId="11">
    <oc r="I17">
      <f>I16+7</f>
    </oc>
    <nc r="I17" t="inlineStr">
      <is>
        <t>02 Aug</t>
      </is>
    </nc>
  </rcc>
  <rcc rId="779" sId="11">
    <oc r="J17">
      <f>J16+7</f>
    </oc>
    <nc r="J17" t="inlineStr">
      <is>
        <t>02 Aug</t>
      </is>
    </nc>
  </rcc>
  <rcc rId="780" sId="11">
    <oc r="I18">
      <f>I17+7</f>
    </oc>
    <nc r="I18" t="inlineStr">
      <is>
        <t>09 Aug</t>
      </is>
    </nc>
  </rcc>
  <rcc rId="781" sId="11">
    <oc r="J18">
      <f>J17+7</f>
    </oc>
    <nc r="J18" t="inlineStr">
      <is>
        <t>09 Aug</t>
      </is>
    </nc>
  </rcc>
  <rcc rId="782" sId="11">
    <oc r="I19">
      <f>I18+7</f>
    </oc>
    <nc r="I19" t="inlineStr">
      <is>
        <t>16 Aug</t>
      </is>
    </nc>
  </rcc>
  <rcc rId="783" sId="11">
    <oc r="J19">
      <f>J18+7</f>
    </oc>
    <nc r="J19" t="inlineStr">
      <is>
        <t>16 Aug</t>
      </is>
    </nc>
  </rcc>
  <rcc rId="784" sId="11">
    <oc r="I20">
      <f>I19+7</f>
    </oc>
    <nc r="I20" t="inlineStr">
      <is>
        <t>23 Aug</t>
      </is>
    </nc>
  </rcc>
  <rcc rId="785" sId="11">
    <oc r="J20">
      <f>J19+7</f>
    </oc>
    <nc r="J20" t="inlineStr">
      <is>
        <t>23 Aug</t>
      </is>
    </nc>
  </rcc>
  <rcc rId="786" sId="11">
    <oc r="I21">
      <f>I20+7</f>
    </oc>
    <nc r="I21" t="inlineStr">
      <is>
        <t>30 Aug</t>
      </is>
    </nc>
  </rcc>
  <rcc rId="787" sId="11">
    <oc r="J21">
      <f>J20+7</f>
    </oc>
    <nc r="J21" t="inlineStr">
      <is>
        <t>30 Aug</t>
      </is>
    </nc>
  </rcc>
  <rcc rId="788" sId="11">
    <oc r="K14">
      <v>44390</v>
    </oc>
    <nc r="K14" t="inlineStr">
      <is>
        <t>17 Aug</t>
      </is>
    </nc>
  </rcc>
  <rcc rId="789" sId="11">
    <oc r="L14">
      <v>44392</v>
    </oc>
    <nc r="L14" t="inlineStr">
      <is>
        <t>18 Aug</t>
      </is>
    </nc>
  </rcc>
  <rcc rId="790" sId="11">
    <oc r="K15">
      <f>K14+7</f>
    </oc>
    <nc r="K15" t="inlineStr">
      <is>
        <t>24 Aug</t>
      </is>
    </nc>
  </rcc>
  <rcc rId="791" sId="11">
    <oc r="L15">
      <f>L14+7</f>
    </oc>
    <nc r="L15" t="inlineStr">
      <is>
        <t>25 Aug</t>
      </is>
    </nc>
  </rcc>
  <rcc rId="792" sId="11">
    <oc r="K16">
      <f>K15+7</f>
    </oc>
    <nc r="K16" t="inlineStr">
      <is>
        <t>31 Aug</t>
      </is>
    </nc>
  </rcc>
  <rcc rId="793" sId="11">
    <oc r="L16">
      <f>L15+7</f>
    </oc>
    <nc r="L16" t="inlineStr">
      <is>
        <t>01 Sep</t>
      </is>
    </nc>
  </rcc>
  <rcc rId="794" sId="11">
    <oc r="K17">
      <f>K16+7</f>
    </oc>
    <nc r="K17" t="inlineStr">
      <is>
        <t>07 Sep</t>
      </is>
    </nc>
  </rcc>
  <rcc rId="795" sId="11">
    <oc r="L17">
      <f>L16+7</f>
    </oc>
    <nc r="L17" t="inlineStr">
      <is>
        <t>08 Sep</t>
      </is>
    </nc>
  </rcc>
  <rcc rId="796" sId="11">
    <oc r="K18">
      <f>K17+7</f>
    </oc>
    <nc r="K18" t="inlineStr">
      <is>
        <t>14 Sep</t>
      </is>
    </nc>
  </rcc>
  <rcc rId="797" sId="11">
    <oc r="L18">
      <f>L17+7</f>
    </oc>
    <nc r="L18" t="inlineStr">
      <is>
        <t>15 Sep</t>
      </is>
    </nc>
  </rcc>
  <rcc rId="798" sId="11">
    <oc r="K19">
      <f>K18+7</f>
    </oc>
    <nc r="K19" t="inlineStr">
      <is>
        <t>21 Sep</t>
      </is>
    </nc>
  </rcc>
  <rcc rId="799" sId="11">
    <oc r="L19">
      <f>L18+7</f>
    </oc>
    <nc r="L19" t="inlineStr">
      <is>
        <t>22 Sep</t>
      </is>
    </nc>
  </rcc>
  <rcc rId="800" sId="11">
    <oc r="K20">
      <f>K19+7</f>
    </oc>
    <nc r="K20" t="inlineStr">
      <is>
        <t>28 Sep</t>
      </is>
    </nc>
  </rcc>
  <rcc rId="801" sId="11">
    <oc r="L20">
      <f>L19+7</f>
    </oc>
    <nc r="L20" t="inlineStr">
      <is>
        <t>29 Sep</t>
      </is>
    </nc>
  </rcc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6" customView="1" name="Z_2D64A94D_C66C_4FD3_8201_7F642E1B0F95_.wvu.PrintArea" hidden="1" oldHidden="1">
    <formula>'USEC DIRECT (AWE6) '!$A$1:$M$35</formula>
    <oldFormula>'USEC DIRECT (AWE6) '!$A$1:$M$35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(GME)'!$A$1:$O$38</formula>
    <oldFormula>'GULF VIA XMN (GME)'!$A$1:$O$38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4.bin"/><Relationship Id="rId13" Type="http://schemas.openxmlformats.org/officeDocument/2006/relationships/printerSettings" Target="../printerSettings/printerSettings209.bin"/><Relationship Id="rId18" Type="http://schemas.openxmlformats.org/officeDocument/2006/relationships/printerSettings" Target="../printerSettings/printerSettings214.bin"/><Relationship Id="rId3" Type="http://schemas.openxmlformats.org/officeDocument/2006/relationships/printerSettings" Target="../printerSettings/printerSettings199.bin"/><Relationship Id="rId21" Type="http://schemas.openxmlformats.org/officeDocument/2006/relationships/printerSettings" Target="../printerSettings/printerSettings217.bin"/><Relationship Id="rId7" Type="http://schemas.openxmlformats.org/officeDocument/2006/relationships/printerSettings" Target="../printerSettings/printerSettings203.bin"/><Relationship Id="rId12" Type="http://schemas.openxmlformats.org/officeDocument/2006/relationships/printerSettings" Target="../printerSettings/printerSettings208.bin"/><Relationship Id="rId17" Type="http://schemas.openxmlformats.org/officeDocument/2006/relationships/printerSettings" Target="../printerSettings/printerSettings213.bin"/><Relationship Id="rId25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8.bin"/><Relationship Id="rId16" Type="http://schemas.openxmlformats.org/officeDocument/2006/relationships/printerSettings" Target="../printerSettings/printerSettings212.bin"/><Relationship Id="rId20" Type="http://schemas.openxmlformats.org/officeDocument/2006/relationships/printerSettings" Target="../printerSettings/printerSettings216.bin"/><Relationship Id="rId1" Type="http://schemas.openxmlformats.org/officeDocument/2006/relationships/printerSettings" Target="../printerSettings/printerSettings197.bin"/><Relationship Id="rId6" Type="http://schemas.openxmlformats.org/officeDocument/2006/relationships/printerSettings" Target="../printerSettings/printerSettings202.bin"/><Relationship Id="rId11" Type="http://schemas.openxmlformats.org/officeDocument/2006/relationships/printerSettings" Target="../printerSettings/printerSettings207.bin"/><Relationship Id="rId24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01.bin"/><Relationship Id="rId15" Type="http://schemas.openxmlformats.org/officeDocument/2006/relationships/printerSettings" Target="../printerSettings/printerSettings211.bin"/><Relationship Id="rId23" Type="http://schemas.openxmlformats.org/officeDocument/2006/relationships/printerSettings" Target="../printerSettings/printerSettings219.bin"/><Relationship Id="rId10" Type="http://schemas.openxmlformats.org/officeDocument/2006/relationships/printerSettings" Target="../printerSettings/printerSettings206.bin"/><Relationship Id="rId19" Type="http://schemas.openxmlformats.org/officeDocument/2006/relationships/printerSettings" Target="../printerSettings/printerSettings215.bin"/><Relationship Id="rId4" Type="http://schemas.openxmlformats.org/officeDocument/2006/relationships/printerSettings" Target="../printerSettings/printerSettings200.bin"/><Relationship Id="rId9" Type="http://schemas.openxmlformats.org/officeDocument/2006/relationships/printerSettings" Target="../printerSettings/printerSettings205.bin"/><Relationship Id="rId14" Type="http://schemas.openxmlformats.org/officeDocument/2006/relationships/printerSettings" Target="../printerSettings/printerSettings210.bin"/><Relationship Id="rId22" Type="http://schemas.openxmlformats.org/officeDocument/2006/relationships/printerSettings" Target="../printerSettings/printerSettings21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13" Type="http://schemas.openxmlformats.org/officeDocument/2006/relationships/printerSettings" Target="../printerSettings/printerSettings233.bin"/><Relationship Id="rId18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23.bin"/><Relationship Id="rId21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27.bin"/><Relationship Id="rId12" Type="http://schemas.openxmlformats.org/officeDocument/2006/relationships/printerSettings" Target="../printerSettings/printerSettings232.bin"/><Relationship Id="rId17" Type="http://schemas.openxmlformats.org/officeDocument/2006/relationships/printerSettings" Target="../printerSettings/printerSettings237.bin"/><Relationship Id="rId25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2.bin"/><Relationship Id="rId16" Type="http://schemas.openxmlformats.org/officeDocument/2006/relationships/printerSettings" Target="../printerSettings/printerSettings236.bin"/><Relationship Id="rId20" Type="http://schemas.openxmlformats.org/officeDocument/2006/relationships/printerSettings" Target="../printerSettings/printerSettings240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24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25.bin"/><Relationship Id="rId15" Type="http://schemas.openxmlformats.org/officeDocument/2006/relationships/printerSettings" Target="../printerSettings/printerSettings235.bin"/><Relationship Id="rId23" Type="http://schemas.openxmlformats.org/officeDocument/2006/relationships/printerSettings" Target="../printerSettings/printerSettings243.bin"/><Relationship Id="rId10" Type="http://schemas.openxmlformats.org/officeDocument/2006/relationships/printerSettings" Target="../printerSettings/printerSettings230.bin"/><Relationship Id="rId19" Type="http://schemas.openxmlformats.org/officeDocument/2006/relationships/printerSettings" Target="../printerSettings/printerSettings239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Relationship Id="rId14" Type="http://schemas.openxmlformats.org/officeDocument/2006/relationships/printerSettings" Target="../printerSettings/printerSettings234.bin"/><Relationship Id="rId22" Type="http://schemas.openxmlformats.org/officeDocument/2006/relationships/printerSettings" Target="../printerSettings/printerSettings24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18" Type="http://schemas.openxmlformats.org/officeDocument/2006/relationships/printerSettings" Target="../printerSettings/printerSettings262.bin"/><Relationship Id="rId3" Type="http://schemas.openxmlformats.org/officeDocument/2006/relationships/printerSettings" Target="../printerSettings/printerSettings247.bin"/><Relationship Id="rId21" Type="http://schemas.openxmlformats.org/officeDocument/2006/relationships/printerSettings" Target="../printerSettings/printerSettings265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17" Type="http://schemas.openxmlformats.org/officeDocument/2006/relationships/printerSettings" Target="../printerSettings/printerSettings261.bin"/><Relationship Id="rId25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6.bin"/><Relationship Id="rId16" Type="http://schemas.openxmlformats.org/officeDocument/2006/relationships/printerSettings" Target="../printerSettings/printerSettings260.bin"/><Relationship Id="rId20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24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9.bin"/><Relationship Id="rId23" Type="http://schemas.openxmlformats.org/officeDocument/2006/relationships/printerSettings" Target="../printerSettings/printerSettings267.bin"/><Relationship Id="rId10" Type="http://schemas.openxmlformats.org/officeDocument/2006/relationships/printerSettings" Target="../printerSettings/printerSettings254.bin"/><Relationship Id="rId19" Type="http://schemas.openxmlformats.org/officeDocument/2006/relationships/printerSettings" Target="../printerSettings/printerSettings263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Relationship Id="rId14" Type="http://schemas.openxmlformats.org/officeDocument/2006/relationships/printerSettings" Target="../printerSettings/printerSettings258.bin"/><Relationship Id="rId22" Type="http://schemas.openxmlformats.org/officeDocument/2006/relationships/printerSettings" Target="../printerSettings/printerSettings26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6.bin"/><Relationship Id="rId13" Type="http://schemas.openxmlformats.org/officeDocument/2006/relationships/printerSettings" Target="../printerSettings/printerSettings281.bin"/><Relationship Id="rId18" Type="http://schemas.openxmlformats.org/officeDocument/2006/relationships/printerSettings" Target="../printerSettings/printerSettings286.bin"/><Relationship Id="rId3" Type="http://schemas.openxmlformats.org/officeDocument/2006/relationships/printerSettings" Target="../printerSettings/printerSettings271.bin"/><Relationship Id="rId21" Type="http://schemas.openxmlformats.org/officeDocument/2006/relationships/printerSettings" Target="../printerSettings/printerSettings289.bin"/><Relationship Id="rId7" Type="http://schemas.openxmlformats.org/officeDocument/2006/relationships/printerSettings" Target="../printerSettings/printerSettings275.bin"/><Relationship Id="rId12" Type="http://schemas.openxmlformats.org/officeDocument/2006/relationships/printerSettings" Target="../printerSettings/printerSettings280.bin"/><Relationship Id="rId17" Type="http://schemas.openxmlformats.org/officeDocument/2006/relationships/printerSettings" Target="../printerSettings/printerSettings285.bin"/><Relationship Id="rId25" Type="http://schemas.openxmlformats.org/officeDocument/2006/relationships/drawing" Target="../drawings/drawing13.xml"/><Relationship Id="rId2" Type="http://schemas.openxmlformats.org/officeDocument/2006/relationships/printerSettings" Target="../printerSettings/printerSettings270.bin"/><Relationship Id="rId16" Type="http://schemas.openxmlformats.org/officeDocument/2006/relationships/printerSettings" Target="../printerSettings/printerSettings284.bin"/><Relationship Id="rId20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69.bin"/><Relationship Id="rId6" Type="http://schemas.openxmlformats.org/officeDocument/2006/relationships/printerSettings" Target="../printerSettings/printerSettings274.bin"/><Relationship Id="rId11" Type="http://schemas.openxmlformats.org/officeDocument/2006/relationships/printerSettings" Target="../printerSettings/printerSettings279.bin"/><Relationship Id="rId24" Type="http://schemas.openxmlformats.org/officeDocument/2006/relationships/printerSettings" Target="../printerSettings/printerSettings292.bin"/><Relationship Id="rId5" Type="http://schemas.openxmlformats.org/officeDocument/2006/relationships/printerSettings" Target="../printerSettings/printerSettings273.bin"/><Relationship Id="rId15" Type="http://schemas.openxmlformats.org/officeDocument/2006/relationships/printerSettings" Target="../printerSettings/printerSettings283.bin"/><Relationship Id="rId23" Type="http://schemas.openxmlformats.org/officeDocument/2006/relationships/printerSettings" Target="../printerSettings/printerSettings291.bin"/><Relationship Id="rId10" Type="http://schemas.openxmlformats.org/officeDocument/2006/relationships/printerSettings" Target="../printerSettings/printerSettings278.bin"/><Relationship Id="rId19" Type="http://schemas.openxmlformats.org/officeDocument/2006/relationships/printerSettings" Target="../printerSettings/printerSettings287.bin"/><Relationship Id="rId4" Type="http://schemas.openxmlformats.org/officeDocument/2006/relationships/printerSettings" Target="../printerSettings/printerSettings272.bin"/><Relationship Id="rId9" Type="http://schemas.openxmlformats.org/officeDocument/2006/relationships/printerSettings" Target="../printerSettings/printerSettings277.bin"/><Relationship Id="rId14" Type="http://schemas.openxmlformats.org/officeDocument/2006/relationships/printerSettings" Target="../printerSettings/printerSettings282.bin"/><Relationship Id="rId22" Type="http://schemas.openxmlformats.org/officeDocument/2006/relationships/printerSettings" Target="../printerSettings/printerSettings29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0.bin"/><Relationship Id="rId13" Type="http://schemas.openxmlformats.org/officeDocument/2006/relationships/printerSettings" Target="../printerSettings/printerSettings305.bin"/><Relationship Id="rId18" Type="http://schemas.openxmlformats.org/officeDocument/2006/relationships/printerSettings" Target="../printerSettings/printerSettings310.bin"/><Relationship Id="rId3" Type="http://schemas.openxmlformats.org/officeDocument/2006/relationships/printerSettings" Target="../printerSettings/printerSettings295.bin"/><Relationship Id="rId21" Type="http://schemas.openxmlformats.org/officeDocument/2006/relationships/printerSettings" Target="../printerSettings/printerSettings313.bin"/><Relationship Id="rId7" Type="http://schemas.openxmlformats.org/officeDocument/2006/relationships/printerSettings" Target="../printerSettings/printerSettings299.bin"/><Relationship Id="rId12" Type="http://schemas.openxmlformats.org/officeDocument/2006/relationships/printerSettings" Target="../printerSettings/printerSettings304.bin"/><Relationship Id="rId17" Type="http://schemas.openxmlformats.org/officeDocument/2006/relationships/printerSettings" Target="../printerSettings/printerSettings309.bin"/><Relationship Id="rId25" Type="http://schemas.openxmlformats.org/officeDocument/2006/relationships/drawing" Target="../drawings/drawing14.xml"/><Relationship Id="rId2" Type="http://schemas.openxmlformats.org/officeDocument/2006/relationships/printerSettings" Target="../printerSettings/printerSettings294.bin"/><Relationship Id="rId16" Type="http://schemas.openxmlformats.org/officeDocument/2006/relationships/printerSettings" Target="../printerSettings/printerSettings308.bin"/><Relationship Id="rId20" Type="http://schemas.openxmlformats.org/officeDocument/2006/relationships/printerSettings" Target="../printerSettings/printerSettings312.bin"/><Relationship Id="rId1" Type="http://schemas.openxmlformats.org/officeDocument/2006/relationships/printerSettings" Target="../printerSettings/printerSettings293.bin"/><Relationship Id="rId6" Type="http://schemas.openxmlformats.org/officeDocument/2006/relationships/printerSettings" Target="../printerSettings/printerSettings298.bin"/><Relationship Id="rId11" Type="http://schemas.openxmlformats.org/officeDocument/2006/relationships/printerSettings" Target="../printerSettings/printerSettings303.bin"/><Relationship Id="rId24" Type="http://schemas.openxmlformats.org/officeDocument/2006/relationships/printerSettings" Target="../printerSettings/printerSettings316.bin"/><Relationship Id="rId5" Type="http://schemas.openxmlformats.org/officeDocument/2006/relationships/printerSettings" Target="../printerSettings/printerSettings297.bin"/><Relationship Id="rId15" Type="http://schemas.openxmlformats.org/officeDocument/2006/relationships/printerSettings" Target="../printerSettings/printerSettings307.bin"/><Relationship Id="rId23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302.bin"/><Relationship Id="rId19" Type="http://schemas.openxmlformats.org/officeDocument/2006/relationships/printerSettings" Target="../printerSettings/printerSettings311.bin"/><Relationship Id="rId4" Type="http://schemas.openxmlformats.org/officeDocument/2006/relationships/printerSettings" Target="../printerSettings/printerSettings296.bin"/><Relationship Id="rId9" Type="http://schemas.openxmlformats.org/officeDocument/2006/relationships/printerSettings" Target="../printerSettings/printerSettings301.bin"/><Relationship Id="rId14" Type="http://schemas.openxmlformats.org/officeDocument/2006/relationships/printerSettings" Target="../printerSettings/printerSettings306.bin"/><Relationship Id="rId22" Type="http://schemas.openxmlformats.org/officeDocument/2006/relationships/printerSettings" Target="../printerSettings/printerSettings3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4.bin"/><Relationship Id="rId13" Type="http://schemas.openxmlformats.org/officeDocument/2006/relationships/printerSettings" Target="../printerSettings/printerSettings329.bin"/><Relationship Id="rId18" Type="http://schemas.openxmlformats.org/officeDocument/2006/relationships/printerSettings" Target="../printerSettings/printerSettings334.bin"/><Relationship Id="rId3" Type="http://schemas.openxmlformats.org/officeDocument/2006/relationships/printerSettings" Target="../printerSettings/printerSettings319.bin"/><Relationship Id="rId21" Type="http://schemas.openxmlformats.org/officeDocument/2006/relationships/printerSettings" Target="../printerSettings/printerSettings337.bin"/><Relationship Id="rId7" Type="http://schemas.openxmlformats.org/officeDocument/2006/relationships/printerSettings" Target="../printerSettings/printerSettings323.bin"/><Relationship Id="rId12" Type="http://schemas.openxmlformats.org/officeDocument/2006/relationships/printerSettings" Target="../printerSettings/printerSettings328.bin"/><Relationship Id="rId17" Type="http://schemas.openxmlformats.org/officeDocument/2006/relationships/printerSettings" Target="../printerSettings/printerSettings333.bin"/><Relationship Id="rId25" Type="http://schemas.openxmlformats.org/officeDocument/2006/relationships/drawing" Target="../drawings/drawing15.xml"/><Relationship Id="rId2" Type="http://schemas.openxmlformats.org/officeDocument/2006/relationships/printerSettings" Target="../printerSettings/printerSettings318.bin"/><Relationship Id="rId16" Type="http://schemas.openxmlformats.org/officeDocument/2006/relationships/printerSettings" Target="../printerSettings/printerSettings332.bin"/><Relationship Id="rId20" Type="http://schemas.openxmlformats.org/officeDocument/2006/relationships/printerSettings" Target="../printerSettings/printerSettings336.bin"/><Relationship Id="rId1" Type="http://schemas.openxmlformats.org/officeDocument/2006/relationships/printerSettings" Target="../printerSettings/printerSettings317.bin"/><Relationship Id="rId6" Type="http://schemas.openxmlformats.org/officeDocument/2006/relationships/printerSettings" Target="../printerSettings/printerSettings322.bin"/><Relationship Id="rId11" Type="http://schemas.openxmlformats.org/officeDocument/2006/relationships/printerSettings" Target="../printerSettings/printerSettings327.bin"/><Relationship Id="rId24" Type="http://schemas.openxmlformats.org/officeDocument/2006/relationships/printerSettings" Target="../printerSettings/printerSettings340.bin"/><Relationship Id="rId5" Type="http://schemas.openxmlformats.org/officeDocument/2006/relationships/printerSettings" Target="../printerSettings/printerSettings321.bin"/><Relationship Id="rId15" Type="http://schemas.openxmlformats.org/officeDocument/2006/relationships/printerSettings" Target="../printerSettings/printerSettings331.bin"/><Relationship Id="rId23" Type="http://schemas.openxmlformats.org/officeDocument/2006/relationships/printerSettings" Target="../printerSettings/printerSettings339.bin"/><Relationship Id="rId10" Type="http://schemas.openxmlformats.org/officeDocument/2006/relationships/printerSettings" Target="../printerSettings/printerSettings326.bin"/><Relationship Id="rId19" Type="http://schemas.openxmlformats.org/officeDocument/2006/relationships/printerSettings" Target="../printerSettings/printerSettings335.bin"/><Relationship Id="rId4" Type="http://schemas.openxmlformats.org/officeDocument/2006/relationships/printerSettings" Target="../printerSettings/printerSettings320.bin"/><Relationship Id="rId9" Type="http://schemas.openxmlformats.org/officeDocument/2006/relationships/printerSettings" Target="../printerSettings/printerSettings325.bin"/><Relationship Id="rId14" Type="http://schemas.openxmlformats.org/officeDocument/2006/relationships/printerSettings" Target="../printerSettings/printerSettings330.bin"/><Relationship Id="rId22" Type="http://schemas.openxmlformats.org/officeDocument/2006/relationships/printerSettings" Target="../printerSettings/printerSettings33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8.bin"/><Relationship Id="rId13" Type="http://schemas.openxmlformats.org/officeDocument/2006/relationships/printerSettings" Target="../printerSettings/printerSettings353.bin"/><Relationship Id="rId18" Type="http://schemas.openxmlformats.org/officeDocument/2006/relationships/printerSettings" Target="../printerSettings/printerSettings358.bin"/><Relationship Id="rId3" Type="http://schemas.openxmlformats.org/officeDocument/2006/relationships/printerSettings" Target="../printerSettings/printerSettings343.bin"/><Relationship Id="rId21" Type="http://schemas.openxmlformats.org/officeDocument/2006/relationships/printerSettings" Target="../printerSettings/printerSettings361.bin"/><Relationship Id="rId7" Type="http://schemas.openxmlformats.org/officeDocument/2006/relationships/printerSettings" Target="../printerSettings/printerSettings347.bin"/><Relationship Id="rId12" Type="http://schemas.openxmlformats.org/officeDocument/2006/relationships/printerSettings" Target="../printerSettings/printerSettings352.bin"/><Relationship Id="rId17" Type="http://schemas.openxmlformats.org/officeDocument/2006/relationships/printerSettings" Target="../printerSettings/printerSettings357.bin"/><Relationship Id="rId25" Type="http://schemas.openxmlformats.org/officeDocument/2006/relationships/drawing" Target="../drawings/drawing16.xml"/><Relationship Id="rId2" Type="http://schemas.openxmlformats.org/officeDocument/2006/relationships/printerSettings" Target="../printerSettings/printerSettings342.bin"/><Relationship Id="rId16" Type="http://schemas.openxmlformats.org/officeDocument/2006/relationships/printerSettings" Target="../printerSettings/printerSettings356.bin"/><Relationship Id="rId20" Type="http://schemas.openxmlformats.org/officeDocument/2006/relationships/printerSettings" Target="../printerSettings/printerSettings360.bin"/><Relationship Id="rId1" Type="http://schemas.openxmlformats.org/officeDocument/2006/relationships/printerSettings" Target="../printerSettings/printerSettings341.bin"/><Relationship Id="rId6" Type="http://schemas.openxmlformats.org/officeDocument/2006/relationships/printerSettings" Target="../printerSettings/printerSettings346.bin"/><Relationship Id="rId11" Type="http://schemas.openxmlformats.org/officeDocument/2006/relationships/printerSettings" Target="../printerSettings/printerSettings351.bin"/><Relationship Id="rId24" Type="http://schemas.openxmlformats.org/officeDocument/2006/relationships/printerSettings" Target="../printerSettings/printerSettings364.bin"/><Relationship Id="rId5" Type="http://schemas.openxmlformats.org/officeDocument/2006/relationships/printerSettings" Target="../printerSettings/printerSettings345.bin"/><Relationship Id="rId15" Type="http://schemas.openxmlformats.org/officeDocument/2006/relationships/printerSettings" Target="../printerSettings/printerSettings355.bin"/><Relationship Id="rId23" Type="http://schemas.openxmlformats.org/officeDocument/2006/relationships/printerSettings" Target="../printerSettings/printerSettings363.bin"/><Relationship Id="rId10" Type="http://schemas.openxmlformats.org/officeDocument/2006/relationships/printerSettings" Target="../printerSettings/printerSettings350.bin"/><Relationship Id="rId19" Type="http://schemas.openxmlformats.org/officeDocument/2006/relationships/printerSettings" Target="../printerSettings/printerSettings359.bin"/><Relationship Id="rId4" Type="http://schemas.openxmlformats.org/officeDocument/2006/relationships/printerSettings" Target="../printerSettings/printerSettings344.bin"/><Relationship Id="rId9" Type="http://schemas.openxmlformats.org/officeDocument/2006/relationships/printerSettings" Target="../printerSettings/printerSettings349.bin"/><Relationship Id="rId14" Type="http://schemas.openxmlformats.org/officeDocument/2006/relationships/printerSettings" Target="../printerSettings/printerSettings354.bin"/><Relationship Id="rId22" Type="http://schemas.openxmlformats.org/officeDocument/2006/relationships/printerSettings" Target="../printerSettings/printerSettings36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printerSettings" Target="../printerSettings/printerSettings37.bin"/><Relationship Id="rId1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27.bin"/><Relationship Id="rId21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17" Type="http://schemas.openxmlformats.org/officeDocument/2006/relationships/printerSettings" Target="../printerSettings/printerSettings41.bin"/><Relationship Id="rId25" Type="http://schemas.openxmlformats.org/officeDocument/2006/relationships/drawing" Target="../drawings/drawing2.xml"/><Relationship Id="rId2" Type="http://schemas.openxmlformats.org/officeDocument/2006/relationships/printerSettings" Target="../printerSettings/printerSettings26.bin"/><Relationship Id="rId16" Type="http://schemas.openxmlformats.org/officeDocument/2006/relationships/printerSettings" Target="../printerSettings/printerSettings40.bin"/><Relationship Id="rId20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24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29.bin"/><Relationship Id="rId15" Type="http://schemas.openxmlformats.org/officeDocument/2006/relationships/printerSettings" Target="../printerSettings/printerSettings39.bin"/><Relationship Id="rId23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34.bin"/><Relationship Id="rId19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printerSettings" Target="../printerSettings/printerSettings38.bin"/><Relationship Id="rId22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1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1.bin"/><Relationship Id="rId21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17" Type="http://schemas.openxmlformats.org/officeDocument/2006/relationships/printerSettings" Target="../printerSettings/printerSettings65.bin"/><Relationship Id="rId25" Type="http://schemas.openxmlformats.org/officeDocument/2006/relationships/drawing" Target="../drawings/drawing3.xml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20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24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23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58.bin"/><Relationship Id="rId19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Relationship Id="rId22" Type="http://schemas.openxmlformats.org/officeDocument/2006/relationships/printerSettings" Target="../printerSettings/printerSettings7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1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75.bin"/><Relationship Id="rId21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17" Type="http://schemas.openxmlformats.org/officeDocument/2006/relationships/printerSettings" Target="../printerSettings/printerSettings89.bin"/><Relationship Id="rId25" Type="http://schemas.openxmlformats.org/officeDocument/2006/relationships/drawing" Target="../drawings/drawing4.xml"/><Relationship Id="rId2" Type="http://schemas.openxmlformats.org/officeDocument/2006/relationships/printerSettings" Target="../printerSettings/printerSettings74.bin"/><Relationship Id="rId16" Type="http://schemas.openxmlformats.org/officeDocument/2006/relationships/printerSettings" Target="../printerSettings/printerSettings88.bin"/><Relationship Id="rId20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24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23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82.bin"/><Relationship Id="rId19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Relationship Id="rId22" Type="http://schemas.openxmlformats.org/officeDocument/2006/relationships/printerSettings" Target="../printerSettings/printerSettings9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13" Type="http://schemas.openxmlformats.org/officeDocument/2006/relationships/printerSettings" Target="../printerSettings/printerSettings109.bin"/><Relationship Id="rId1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99.bin"/><Relationship Id="rId21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17" Type="http://schemas.openxmlformats.org/officeDocument/2006/relationships/printerSettings" Target="../printerSettings/printerSettings113.bin"/><Relationship Id="rId25" Type="http://schemas.openxmlformats.org/officeDocument/2006/relationships/drawing" Target="../drawings/drawing5.xml"/><Relationship Id="rId2" Type="http://schemas.openxmlformats.org/officeDocument/2006/relationships/printerSettings" Target="../printerSettings/printerSettings98.bin"/><Relationship Id="rId16" Type="http://schemas.openxmlformats.org/officeDocument/2006/relationships/printerSettings" Target="../printerSettings/printerSettings112.bin"/><Relationship Id="rId20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24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01.bin"/><Relationship Id="rId15" Type="http://schemas.openxmlformats.org/officeDocument/2006/relationships/printerSettings" Target="../printerSettings/printerSettings111.bin"/><Relationship Id="rId23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106.bin"/><Relationship Id="rId19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Relationship Id="rId14" Type="http://schemas.openxmlformats.org/officeDocument/2006/relationships/printerSettings" Target="../printerSettings/printerSettings110.bin"/><Relationship Id="rId22" Type="http://schemas.openxmlformats.org/officeDocument/2006/relationships/printerSettings" Target="../printerSettings/printerSettings1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5.bin"/><Relationship Id="rId13" Type="http://schemas.openxmlformats.org/officeDocument/2006/relationships/printerSettings" Target="../printerSettings/printerSettings140.bin"/><Relationship Id="rId18" Type="http://schemas.openxmlformats.org/officeDocument/2006/relationships/printerSettings" Target="../printerSettings/printerSettings145.bin"/><Relationship Id="rId3" Type="http://schemas.openxmlformats.org/officeDocument/2006/relationships/printerSettings" Target="../printerSettings/printerSettings130.bin"/><Relationship Id="rId21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34.bin"/><Relationship Id="rId12" Type="http://schemas.openxmlformats.org/officeDocument/2006/relationships/printerSettings" Target="../printerSettings/printerSettings139.bin"/><Relationship Id="rId17" Type="http://schemas.openxmlformats.org/officeDocument/2006/relationships/printerSettings" Target="../printerSettings/printerSettings144.bin"/><Relationship Id="rId25" Type="http://schemas.openxmlformats.org/officeDocument/2006/relationships/drawing" Target="../drawings/drawing7.xml"/><Relationship Id="rId2" Type="http://schemas.openxmlformats.org/officeDocument/2006/relationships/printerSettings" Target="../printerSettings/printerSettings129.bin"/><Relationship Id="rId16" Type="http://schemas.openxmlformats.org/officeDocument/2006/relationships/printerSettings" Target="../printerSettings/printerSettings143.bin"/><Relationship Id="rId20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28.bin"/><Relationship Id="rId6" Type="http://schemas.openxmlformats.org/officeDocument/2006/relationships/printerSettings" Target="../printerSettings/printerSettings133.bin"/><Relationship Id="rId11" Type="http://schemas.openxmlformats.org/officeDocument/2006/relationships/printerSettings" Target="../printerSettings/printerSettings138.bin"/><Relationship Id="rId24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32.bin"/><Relationship Id="rId15" Type="http://schemas.openxmlformats.org/officeDocument/2006/relationships/printerSettings" Target="../printerSettings/printerSettings142.bin"/><Relationship Id="rId23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37.bin"/><Relationship Id="rId19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31.bin"/><Relationship Id="rId9" Type="http://schemas.openxmlformats.org/officeDocument/2006/relationships/printerSettings" Target="../printerSettings/printerSettings136.bin"/><Relationship Id="rId14" Type="http://schemas.openxmlformats.org/officeDocument/2006/relationships/printerSettings" Target="../printerSettings/printerSettings141.bin"/><Relationship Id="rId22" Type="http://schemas.openxmlformats.org/officeDocument/2006/relationships/printerSettings" Target="../printerSettings/printerSettings1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drawing" Target="../drawings/drawing8.xml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3.bin"/><Relationship Id="rId13" Type="http://schemas.openxmlformats.org/officeDocument/2006/relationships/printerSettings" Target="../printerSettings/printerSettings188.bin"/><Relationship Id="rId18" Type="http://schemas.openxmlformats.org/officeDocument/2006/relationships/printerSettings" Target="../printerSettings/printerSettings193.bin"/><Relationship Id="rId3" Type="http://schemas.openxmlformats.org/officeDocument/2006/relationships/printerSettings" Target="../printerSettings/printerSettings178.bin"/><Relationship Id="rId21" Type="http://schemas.openxmlformats.org/officeDocument/2006/relationships/printerSettings" Target="../printerSettings/printerSettings196.bin"/><Relationship Id="rId7" Type="http://schemas.openxmlformats.org/officeDocument/2006/relationships/printerSettings" Target="../printerSettings/printerSettings182.bin"/><Relationship Id="rId12" Type="http://schemas.openxmlformats.org/officeDocument/2006/relationships/printerSettings" Target="../printerSettings/printerSettings187.bin"/><Relationship Id="rId17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77.bin"/><Relationship Id="rId16" Type="http://schemas.openxmlformats.org/officeDocument/2006/relationships/printerSettings" Target="../printerSettings/printerSettings191.bin"/><Relationship Id="rId20" Type="http://schemas.openxmlformats.org/officeDocument/2006/relationships/printerSettings" Target="../printerSettings/printerSettings195.bin"/><Relationship Id="rId1" Type="http://schemas.openxmlformats.org/officeDocument/2006/relationships/printerSettings" Target="../printerSettings/printerSettings176.bin"/><Relationship Id="rId6" Type="http://schemas.openxmlformats.org/officeDocument/2006/relationships/printerSettings" Target="../printerSettings/printerSettings181.bin"/><Relationship Id="rId11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0.bin"/><Relationship Id="rId15" Type="http://schemas.openxmlformats.org/officeDocument/2006/relationships/printerSettings" Target="../printerSettings/printerSettings190.bin"/><Relationship Id="rId10" Type="http://schemas.openxmlformats.org/officeDocument/2006/relationships/printerSettings" Target="../printerSettings/printerSettings185.bin"/><Relationship Id="rId19" Type="http://schemas.openxmlformats.org/officeDocument/2006/relationships/printerSettings" Target="../printerSettings/printerSettings194.bin"/><Relationship Id="rId4" Type="http://schemas.openxmlformats.org/officeDocument/2006/relationships/printerSettings" Target="../printerSettings/printerSettings179.bin"/><Relationship Id="rId9" Type="http://schemas.openxmlformats.org/officeDocument/2006/relationships/printerSettings" Target="../printerSettings/printerSettings184.bin"/><Relationship Id="rId14" Type="http://schemas.openxmlformats.org/officeDocument/2006/relationships/printerSettings" Target="../printerSettings/printerSettings189.bin"/><Relationship Id="rId2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7" zoomScaleNormal="100" zoomScalePageLayoutView="60" workbookViewId="0">
      <selection activeCell="K8" sqref="K8"/>
    </sheetView>
  </sheetViews>
  <sheetFormatPr defaultColWidth="8.88671875" defaultRowHeight="12.75"/>
  <cols>
    <col min="1" max="1" width="13.6640625" style="84" bestFit="1" customWidth="1"/>
    <col min="2" max="2" width="12.109375" style="85" customWidth="1"/>
    <col min="3" max="5" width="9" style="85"/>
    <col min="6" max="6" width="20.109375" style="85" customWidth="1"/>
    <col min="7" max="7" width="11.88671875" style="85" customWidth="1"/>
    <col min="8" max="8" width="14.44140625" style="84" bestFit="1" customWidth="1"/>
    <col min="9" max="9" width="16" style="85" bestFit="1" customWidth="1"/>
    <col min="10" max="10" width="9" style="85"/>
    <col min="11" max="11" width="24.109375" style="85" customWidth="1"/>
    <col min="12" max="12" width="9" style="85" hidden="1" customWidth="1"/>
    <col min="13" max="16384" width="8.88671875" style="85"/>
  </cols>
  <sheetData>
    <row r="1" spans="1:13" ht="13.5" thickBot="1"/>
    <row r="2" spans="1:13" s="81" customFormat="1" ht="37.5" customHeight="1" thickTop="1">
      <c r="A2" s="149"/>
      <c r="B2" s="150"/>
      <c r="C2" s="151"/>
      <c r="D2" s="150"/>
      <c r="E2" s="150"/>
      <c r="F2" s="152"/>
      <c r="G2" s="152"/>
      <c r="H2" s="152"/>
      <c r="I2" s="152"/>
      <c r="J2" s="152"/>
      <c r="K2" s="153"/>
      <c r="L2" s="152"/>
      <c r="M2" s="154"/>
    </row>
    <row r="3" spans="1:13" s="81" customFormat="1" ht="48.75" customHeight="1">
      <c r="A3" s="580" t="s">
        <v>133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2"/>
    </row>
    <row r="4" spans="1:13" s="82" customFormat="1" ht="38.25" customHeight="1" thickBot="1">
      <c r="A4" s="583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5"/>
    </row>
    <row r="5" spans="1:13" s="82" customFormat="1" ht="27" thickTop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82" customFormat="1" ht="53.25" customHeight="1">
      <c r="A6" s="586" t="s">
        <v>37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</row>
    <row r="7" spans="1:13" s="82" customFormat="1" ht="26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s="82" customFormat="1" ht="26.25">
      <c r="A8" s="83"/>
      <c r="B8" s="83"/>
      <c r="C8" s="83"/>
      <c r="D8" s="83"/>
      <c r="E8" s="83"/>
      <c r="F8" s="83"/>
      <c r="J8" s="124" t="s">
        <v>33</v>
      </c>
      <c r="K8" s="290">
        <f ca="1">TODAY()</f>
        <v>44370</v>
      </c>
      <c r="L8" s="83"/>
      <c r="M8" s="83"/>
    </row>
    <row r="9" spans="1:13" s="126" customFormat="1" ht="36" customHeight="1">
      <c r="A9" s="125"/>
      <c r="B9" s="286" t="s">
        <v>23</v>
      </c>
      <c r="H9" s="125"/>
    </row>
    <row r="10" spans="1:13" s="129" customFormat="1" ht="29.25" customHeight="1">
      <c r="A10" s="309" t="s">
        <v>66</v>
      </c>
      <c r="B10" s="311" t="s">
        <v>256</v>
      </c>
      <c r="C10" s="312"/>
      <c r="D10" s="312"/>
      <c r="E10" s="312"/>
      <c r="F10" s="312"/>
      <c r="G10" s="312"/>
      <c r="H10" s="160"/>
      <c r="I10" s="160"/>
      <c r="J10" s="160"/>
      <c r="K10" s="160"/>
      <c r="L10" s="160"/>
      <c r="M10" s="160"/>
    </row>
    <row r="11" spans="1:13" s="129" customFormat="1" ht="29.25" customHeight="1">
      <c r="A11" s="310" t="s">
        <v>66</v>
      </c>
      <c r="B11" s="311" t="s">
        <v>220</v>
      </c>
      <c r="C11" s="313"/>
      <c r="D11" s="313"/>
      <c r="E11" s="313"/>
      <c r="F11" s="313"/>
      <c r="G11" s="313"/>
      <c r="H11" s="308"/>
      <c r="I11" s="308"/>
      <c r="J11" s="308"/>
      <c r="K11" s="308"/>
      <c r="L11" s="308"/>
      <c r="M11" s="308"/>
    </row>
    <row r="12" spans="1:13" s="129" customFormat="1" ht="29.25" customHeight="1">
      <c r="A12" s="310" t="s">
        <v>66</v>
      </c>
      <c r="B12" s="311" t="s">
        <v>132</v>
      </c>
      <c r="C12" s="313"/>
      <c r="D12" s="313"/>
      <c r="E12" s="313"/>
      <c r="F12" s="313"/>
      <c r="G12" s="313"/>
      <c r="H12" s="308"/>
      <c r="I12" s="308"/>
      <c r="J12" s="308"/>
      <c r="K12" s="308"/>
      <c r="L12" s="308"/>
      <c r="M12" s="308"/>
    </row>
    <row r="13" spans="1:13" s="129" customFormat="1" ht="29.25" customHeight="1">
      <c r="A13" s="309" t="s">
        <v>66</v>
      </c>
      <c r="B13" s="311" t="s">
        <v>257</v>
      </c>
      <c r="C13" s="313"/>
      <c r="D13" s="313"/>
      <c r="E13" s="313"/>
      <c r="F13" s="313"/>
      <c r="G13" s="313"/>
      <c r="H13" s="308"/>
      <c r="I13" s="308"/>
      <c r="J13" s="308"/>
      <c r="K13" s="308"/>
      <c r="L13" s="308"/>
      <c r="M13" s="308"/>
    </row>
    <row r="14" spans="1:13" s="129" customFormat="1" ht="29.25" customHeight="1">
      <c r="A14" s="310" t="s">
        <v>66</v>
      </c>
      <c r="B14" s="311" t="s">
        <v>76</v>
      </c>
      <c r="C14" s="313"/>
      <c r="D14" s="313"/>
      <c r="E14" s="313"/>
      <c r="F14" s="313"/>
      <c r="G14" s="313"/>
      <c r="H14" s="308"/>
      <c r="I14" s="308"/>
      <c r="J14" s="308"/>
      <c r="K14" s="308"/>
      <c r="L14" s="308"/>
      <c r="M14" s="308"/>
    </row>
    <row r="15" spans="1:13" s="129" customFormat="1" ht="29.25" customHeight="1">
      <c r="A15" s="310" t="s">
        <v>66</v>
      </c>
      <c r="B15" s="311" t="s">
        <v>87</v>
      </c>
      <c r="C15" s="314"/>
      <c r="D15" s="314"/>
      <c r="E15" s="314"/>
      <c r="F15" s="313"/>
      <c r="G15" s="313"/>
      <c r="H15" s="308"/>
      <c r="I15" s="308"/>
      <c r="J15" s="308"/>
      <c r="K15" s="308"/>
      <c r="L15" s="308"/>
      <c r="M15" s="308"/>
    </row>
    <row r="16" spans="1:13" s="89" customFormat="1" ht="21" customHeight="1">
      <c r="A16" s="86"/>
      <c r="B16" s="315"/>
      <c r="C16" s="316"/>
      <c r="D16" s="317"/>
      <c r="E16" s="316"/>
      <c r="F16" s="318"/>
      <c r="G16" s="319"/>
      <c r="H16" s="87"/>
      <c r="I16" s="87"/>
      <c r="J16" s="90"/>
      <c r="K16" s="91"/>
    </row>
    <row r="17" spans="1:13" s="125" customFormat="1" ht="36" customHeight="1">
      <c r="A17" s="320"/>
      <c r="B17" s="286" t="s">
        <v>34</v>
      </c>
      <c r="E17" s="133"/>
      <c r="F17" s="133"/>
      <c r="G17" s="132"/>
      <c r="H17" s="134"/>
      <c r="I17" s="134"/>
      <c r="J17" s="135"/>
      <c r="K17" s="136"/>
    </row>
    <row r="18" spans="1:13" s="285" customFormat="1" ht="29.25" customHeight="1">
      <c r="A18" s="321" t="s">
        <v>67</v>
      </c>
      <c r="B18" s="322" t="s">
        <v>130</v>
      </c>
      <c r="C18" s="287"/>
      <c r="D18" s="287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s="285" customFormat="1" ht="29.25" customHeight="1">
      <c r="A19" s="321" t="s">
        <v>67</v>
      </c>
      <c r="B19" s="322" t="s">
        <v>129</v>
      </c>
      <c r="C19" s="287"/>
      <c r="D19" s="287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s="285" customFormat="1" ht="29.25" customHeight="1">
      <c r="A20" s="321" t="s">
        <v>67</v>
      </c>
      <c r="B20" s="322" t="s">
        <v>216</v>
      </c>
      <c r="C20" s="287"/>
      <c r="D20" s="287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1:13" s="285" customFormat="1" ht="29.25" customHeight="1">
      <c r="A21" s="321" t="s">
        <v>67</v>
      </c>
      <c r="B21" s="322" t="s">
        <v>217</v>
      </c>
      <c r="C21" s="287"/>
      <c r="D21" s="287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s="285" customFormat="1" ht="29.25" customHeight="1">
      <c r="A22" s="321" t="s">
        <v>67</v>
      </c>
      <c r="B22" s="322" t="s">
        <v>218</v>
      </c>
      <c r="C22" s="287"/>
      <c r="D22" s="287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3" s="285" customFormat="1" ht="29.25" customHeight="1">
      <c r="A23" s="321" t="s">
        <v>67</v>
      </c>
      <c r="B23" s="322" t="s">
        <v>258</v>
      </c>
      <c r="C23" s="287"/>
      <c r="D23" s="287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s="285" customFormat="1" ht="29.25" customHeight="1">
      <c r="A24" s="321" t="s">
        <v>67</v>
      </c>
      <c r="B24" s="322" t="s">
        <v>219</v>
      </c>
      <c r="C24" s="287"/>
      <c r="D24" s="287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s="89" customFormat="1" ht="21" customHeight="1">
      <c r="A25" s="321" t="s">
        <v>67</v>
      </c>
      <c r="B25" s="322" t="s">
        <v>357</v>
      </c>
      <c r="C25" s="287"/>
      <c r="D25" s="90"/>
      <c r="E25" s="88"/>
      <c r="F25" s="88"/>
      <c r="H25" s="87"/>
      <c r="I25" s="87"/>
      <c r="J25" s="90"/>
      <c r="K25" s="91"/>
    </row>
    <row r="26" spans="1:13" s="89" customFormat="1" ht="21" customHeight="1">
      <c r="A26" s="288"/>
      <c r="B26" s="289"/>
      <c r="C26" s="91"/>
      <c r="D26" s="90"/>
      <c r="E26" s="91"/>
      <c r="F26" s="91"/>
      <c r="G26" s="86"/>
      <c r="H26" s="87"/>
      <c r="I26" s="87"/>
      <c r="J26" s="90"/>
      <c r="K26" s="91"/>
    </row>
    <row r="27" spans="1:13" s="130" customFormat="1" ht="59.25" customHeight="1" thickBot="1">
      <c r="B27" s="145"/>
      <c r="C27" s="145"/>
      <c r="D27" s="146"/>
      <c r="E27" s="147"/>
      <c r="F27" s="147"/>
      <c r="G27" s="148"/>
      <c r="H27" s="145"/>
      <c r="I27" s="145"/>
      <c r="J27" s="146"/>
      <c r="K27" s="147"/>
      <c r="L27" s="146"/>
    </row>
    <row r="28" spans="1:13" s="104" customFormat="1" ht="18.75" customHeight="1" thickTop="1">
      <c r="A28" s="137"/>
      <c r="B28" s="127"/>
      <c r="C28" s="131"/>
      <c r="D28" s="130"/>
      <c r="E28" s="128"/>
      <c r="F28" s="128"/>
      <c r="G28" s="105"/>
      <c r="H28" s="138"/>
      <c r="I28" s="139"/>
      <c r="J28" s="140"/>
      <c r="K28" s="141"/>
      <c r="L28" s="140"/>
      <c r="M28" s="140"/>
    </row>
    <row r="29" spans="1:13" s="92" customFormat="1" ht="18.75" customHeight="1">
      <c r="A29" s="591" t="s">
        <v>35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</row>
    <row r="30" spans="1:13" s="101" customFormat="1" ht="18" customHeight="1" thickBot="1">
      <c r="A30" s="97"/>
      <c r="B30" s="93"/>
      <c r="C30" s="94"/>
      <c r="D30" s="95"/>
      <c r="E30" s="96"/>
      <c r="F30" s="95"/>
      <c r="G30" s="98"/>
      <c r="H30" s="99"/>
      <c r="I30" s="100"/>
      <c r="J30" s="100"/>
      <c r="L30" s="102"/>
      <c r="M30" s="103"/>
    </row>
    <row r="31" spans="1:13" s="101" customFormat="1" ht="11.25" customHeight="1" thickTop="1">
      <c r="A31" s="596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8"/>
    </row>
    <row r="32" spans="1:13" s="142" customFormat="1" ht="58.5" customHeight="1">
      <c r="A32" s="599" t="s">
        <v>43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1"/>
    </row>
    <row r="33" spans="1:13" s="143" customFormat="1" ht="27" customHeight="1">
      <c r="A33" s="588" t="s">
        <v>113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90"/>
    </row>
    <row r="34" spans="1:13" s="143" customFormat="1" ht="27" customHeight="1">
      <c r="A34" s="588" t="s">
        <v>36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90"/>
    </row>
    <row r="35" spans="1:13" s="144" customFormat="1" ht="27" customHeight="1">
      <c r="A35" s="588" t="s">
        <v>28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90"/>
    </row>
    <row r="36" spans="1:13" s="144" customFormat="1" ht="27" customHeight="1">
      <c r="A36" s="588" t="s">
        <v>116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90"/>
    </row>
    <row r="37" spans="1:13" s="81" customFormat="1" ht="11.25" customHeight="1" thickBot="1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5"/>
    </row>
    <row r="38" spans="1:13" s="81" customFormat="1" ht="17.25" thickTop="1">
      <c r="B38" s="109"/>
      <c r="C38" s="107"/>
      <c r="D38" s="106"/>
      <c r="E38" s="106"/>
      <c r="F38" s="106"/>
      <c r="G38" s="110"/>
      <c r="H38" s="107"/>
      <c r="I38" s="111"/>
      <c r="L38" s="112"/>
    </row>
    <row r="39" spans="1:13" ht="18.75">
      <c r="A39" s="108"/>
      <c r="B39" s="113"/>
      <c r="C39" s="114"/>
      <c r="D39" s="115"/>
      <c r="E39" s="114"/>
      <c r="F39" s="114"/>
      <c r="G39" s="116"/>
    </row>
    <row r="40" spans="1:13" ht="18.75">
      <c r="B40" s="117"/>
      <c r="C40" s="118"/>
      <c r="D40" s="119"/>
      <c r="E40" s="120"/>
      <c r="F40" s="117"/>
    </row>
    <row r="41" spans="1:13" ht="18">
      <c r="G41" s="121"/>
    </row>
    <row r="42" spans="1:13" ht="18">
      <c r="B42" s="122"/>
      <c r="C42" s="119"/>
      <c r="D42" s="121"/>
      <c r="E42" s="123"/>
      <c r="F42" s="121"/>
    </row>
  </sheetData>
  <customSheetViews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B11" sqref="B11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24"/>
  <headerFooter alignWithMargins="0">
    <oddHeader>&amp;L&amp;R</oddHeader>
  </headerFooter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8"/>
  <sheetViews>
    <sheetView showGridLines="0" view="pageBreakPreview" zoomScaleSheetLayoutView="100" workbookViewId="0">
      <selection activeCell="G24" sqref="G24"/>
    </sheetView>
  </sheetViews>
  <sheetFormatPr defaultColWidth="8" defaultRowHeight="12.75"/>
  <cols>
    <col min="1" max="1" width="21.88671875" style="25" customWidth="1"/>
    <col min="2" max="2" width="8.33203125" style="29" customWidth="1"/>
    <col min="3" max="3" width="11.44140625" style="25" customWidth="1"/>
    <col min="4" max="4" width="9.44140625" style="25" customWidth="1"/>
    <col min="5" max="5" width="8.33203125" style="25" customWidth="1"/>
    <col min="6" max="6" width="10.44140625" style="25" customWidth="1"/>
    <col min="7" max="7" width="15" style="25" customWidth="1"/>
    <col min="8" max="8" width="13.44140625" style="25" customWidth="1"/>
    <col min="9" max="9" width="8.88671875" style="25" customWidth="1"/>
    <col min="10" max="10" width="9.44140625" style="25" customWidth="1"/>
    <col min="11" max="11" width="8.88671875" style="30" customWidth="1"/>
    <col min="12" max="12" width="8.33203125" style="30" customWidth="1"/>
    <col min="13" max="16384" width="8" style="25"/>
  </cols>
  <sheetData>
    <row r="2" spans="1:12" s="16" customFormat="1" ht="37.5">
      <c r="A2" s="616" t="s">
        <v>120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s="16" customFormat="1" ht="32.25" customHeight="1">
      <c r="A3" s="654" t="s">
        <v>94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66" t="s">
        <v>22</v>
      </c>
      <c r="B5" s="15"/>
      <c r="G5" s="14"/>
      <c r="H5" s="15"/>
      <c r="I5" s="247" t="s">
        <v>92</v>
      </c>
      <c r="J5" s="614">
        <f ca="1">TODAY()</f>
        <v>44370</v>
      </c>
      <c r="K5" s="614"/>
    </row>
    <row r="6" spans="1:12" ht="13.5" thickBot="1"/>
    <row r="7" spans="1:12" s="76" customFormat="1" ht="19.5" customHeight="1" thickTop="1">
      <c r="A7" s="684" t="s">
        <v>3</v>
      </c>
      <c r="B7" s="630" t="s">
        <v>10</v>
      </c>
      <c r="C7" s="686" t="s">
        <v>123</v>
      </c>
      <c r="D7" s="686"/>
      <c r="E7" s="687" t="s">
        <v>200</v>
      </c>
      <c r="F7" s="687"/>
      <c r="G7" s="688" t="s">
        <v>31</v>
      </c>
      <c r="H7" s="630" t="s">
        <v>10</v>
      </c>
      <c r="I7" s="683" t="s">
        <v>200</v>
      </c>
      <c r="J7" s="683"/>
      <c r="K7" s="608" t="s">
        <v>53</v>
      </c>
      <c r="L7" s="667"/>
    </row>
    <row r="8" spans="1:12" s="76" customFormat="1" ht="17.25" customHeight="1">
      <c r="A8" s="685"/>
      <c r="B8" s="631"/>
      <c r="C8" s="199" t="s">
        <v>4</v>
      </c>
      <c r="D8" s="199" t="s">
        <v>0</v>
      </c>
      <c r="E8" s="199" t="s">
        <v>4</v>
      </c>
      <c r="F8" s="199" t="s">
        <v>0</v>
      </c>
      <c r="G8" s="689"/>
      <c r="H8" s="690"/>
      <c r="I8" s="199" t="s">
        <v>4</v>
      </c>
      <c r="J8" s="199" t="s">
        <v>0</v>
      </c>
      <c r="K8" s="199" t="s">
        <v>4</v>
      </c>
      <c r="L8" s="200" t="s">
        <v>0</v>
      </c>
    </row>
    <row r="9" spans="1:12" s="76" customFormat="1" ht="17.25" customHeight="1">
      <c r="A9" s="685"/>
      <c r="B9" s="631"/>
      <c r="C9" s="201" t="s">
        <v>9</v>
      </c>
      <c r="D9" s="201" t="s">
        <v>8</v>
      </c>
      <c r="E9" s="201" t="s">
        <v>6</v>
      </c>
      <c r="F9" s="201" t="s">
        <v>11</v>
      </c>
      <c r="G9" s="689"/>
      <c r="H9" s="690"/>
      <c r="I9" s="207" t="s">
        <v>9</v>
      </c>
      <c r="J9" s="207" t="s">
        <v>8</v>
      </c>
      <c r="K9" s="207" t="s">
        <v>6</v>
      </c>
      <c r="L9" s="209" t="s">
        <v>11</v>
      </c>
    </row>
    <row r="10" spans="1:12" s="76" customFormat="1" ht="17.25" customHeight="1">
      <c r="A10" s="685"/>
      <c r="B10" s="631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689"/>
      <c r="H10" s="690"/>
      <c r="I10" s="211">
        <v>0.29166666666666669</v>
      </c>
      <c r="J10" s="211">
        <v>0.79166666666666663</v>
      </c>
      <c r="K10" s="211">
        <v>0.75</v>
      </c>
      <c r="L10" s="212">
        <v>0.75</v>
      </c>
    </row>
    <row r="11" spans="1:12" s="76" customFormat="1" ht="21.95" customHeight="1" thickBot="1">
      <c r="A11" s="568" t="s">
        <v>307</v>
      </c>
      <c r="B11" s="569" t="s">
        <v>308</v>
      </c>
      <c r="C11" s="393" t="s">
        <v>325</v>
      </c>
      <c r="D11" s="393" t="s">
        <v>326</v>
      </c>
      <c r="E11" s="393" t="s">
        <v>297</v>
      </c>
      <c r="F11" s="393" t="s">
        <v>360</v>
      </c>
      <c r="G11" s="546" t="s">
        <v>314</v>
      </c>
      <c r="H11" s="561" t="s">
        <v>315</v>
      </c>
      <c r="I11" s="393" t="s">
        <v>299</v>
      </c>
      <c r="J11" s="393" t="s">
        <v>300</v>
      </c>
      <c r="K11" s="393" t="s">
        <v>367</v>
      </c>
      <c r="L11" s="393" t="s">
        <v>374</v>
      </c>
    </row>
    <row r="12" spans="1:12" s="159" customFormat="1" ht="21.95" customHeight="1" thickTop="1" thickBot="1">
      <c r="A12" s="537" t="s">
        <v>306</v>
      </c>
      <c r="B12" s="569" t="s">
        <v>305</v>
      </c>
      <c r="C12" s="369" t="s">
        <v>333</v>
      </c>
      <c r="D12" s="369" t="s">
        <v>296</v>
      </c>
      <c r="E12" s="369" t="s">
        <v>336</v>
      </c>
      <c r="F12" s="369" t="s">
        <v>400</v>
      </c>
      <c r="G12" s="546" t="s">
        <v>268</v>
      </c>
      <c r="H12" s="549" t="s">
        <v>316</v>
      </c>
      <c r="I12" s="379" t="s">
        <v>401</v>
      </c>
      <c r="J12" s="379" t="s">
        <v>338</v>
      </c>
      <c r="K12" s="379" t="s">
        <v>452</v>
      </c>
      <c r="L12" s="379" t="s">
        <v>452</v>
      </c>
    </row>
    <row r="13" spans="1:12" s="159" customFormat="1" ht="21.95" customHeight="1" thickTop="1" thickBot="1">
      <c r="A13" s="537" t="s">
        <v>136</v>
      </c>
      <c r="B13" s="569" t="s">
        <v>305</v>
      </c>
      <c r="C13" s="369" t="s">
        <v>336</v>
      </c>
      <c r="D13" s="369" t="s">
        <v>400</v>
      </c>
      <c r="E13" s="369" t="s">
        <v>401</v>
      </c>
      <c r="F13" s="369" t="s">
        <v>358</v>
      </c>
      <c r="G13" s="546" t="s">
        <v>262</v>
      </c>
      <c r="H13" s="547" t="s">
        <v>317</v>
      </c>
      <c r="I13" s="402" t="s">
        <v>402</v>
      </c>
      <c r="J13" s="402" t="s">
        <v>383</v>
      </c>
      <c r="K13" s="402" t="s">
        <v>398</v>
      </c>
      <c r="L13" s="402" t="s">
        <v>369</v>
      </c>
    </row>
    <row r="14" spans="1:12" s="159" customFormat="1" ht="21.95" customHeight="1" thickTop="1" thickBot="1">
      <c r="A14" s="537" t="s">
        <v>281</v>
      </c>
      <c r="B14" s="569" t="s">
        <v>289</v>
      </c>
      <c r="C14" s="369" t="s">
        <v>328</v>
      </c>
      <c r="D14" s="369" t="s">
        <v>359</v>
      </c>
      <c r="E14" s="369" t="s">
        <v>329</v>
      </c>
      <c r="F14" s="369" t="s">
        <v>362</v>
      </c>
      <c r="G14" s="564" t="s">
        <v>443</v>
      </c>
      <c r="H14" s="547" t="s">
        <v>444</v>
      </c>
      <c r="I14" s="402" t="s">
        <v>415</v>
      </c>
      <c r="J14" s="402" t="s">
        <v>384</v>
      </c>
      <c r="K14" s="402" t="s">
        <v>399</v>
      </c>
      <c r="L14" s="402" t="s">
        <v>407</v>
      </c>
    </row>
    <row r="15" spans="1:12" s="159" customFormat="1" ht="21.95" customHeight="1" thickTop="1" thickBot="1">
      <c r="A15" s="537" t="s">
        <v>421</v>
      </c>
      <c r="B15" s="569" t="s">
        <v>138</v>
      </c>
      <c r="C15" s="369" t="s">
        <v>358</v>
      </c>
      <c r="D15" s="369" t="s">
        <v>338</v>
      </c>
      <c r="E15" s="369" t="s">
        <v>389</v>
      </c>
      <c r="F15" s="369" t="s">
        <v>363</v>
      </c>
      <c r="G15" s="546" t="s">
        <v>445</v>
      </c>
      <c r="H15" s="549" t="s">
        <v>446</v>
      </c>
      <c r="I15" s="548" t="s">
        <v>403</v>
      </c>
      <c r="J15" s="548" t="s">
        <v>385</v>
      </c>
      <c r="K15" s="548" t="s">
        <v>420</v>
      </c>
      <c r="L15" s="548" t="s">
        <v>431</v>
      </c>
    </row>
    <row r="16" spans="1:12" s="159" customFormat="1" ht="21.95" customHeight="1" thickTop="1" thickBot="1">
      <c r="A16" s="537" t="s">
        <v>139</v>
      </c>
      <c r="B16" s="569" t="s">
        <v>422</v>
      </c>
      <c r="C16" s="369" t="s">
        <v>377</v>
      </c>
      <c r="D16" s="369" t="s">
        <v>383</v>
      </c>
      <c r="E16" s="369" t="s">
        <v>390</v>
      </c>
      <c r="F16" s="369" t="s">
        <v>395</v>
      </c>
      <c r="G16" s="546" t="s">
        <v>447</v>
      </c>
      <c r="H16" s="547" t="s">
        <v>448</v>
      </c>
      <c r="I16" s="360" t="s">
        <v>404</v>
      </c>
      <c r="J16" s="360" t="s">
        <v>386</v>
      </c>
      <c r="K16" s="360" t="s">
        <v>441</v>
      </c>
      <c r="L16" s="360" t="s">
        <v>432</v>
      </c>
    </row>
    <row r="17" spans="1:16" s="159" customFormat="1" ht="21.95" customHeight="1" thickTop="1" thickBot="1">
      <c r="A17" s="537" t="s">
        <v>423</v>
      </c>
      <c r="B17" s="569" t="s">
        <v>275</v>
      </c>
      <c r="C17" s="369" t="s">
        <v>378</v>
      </c>
      <c r="D17" s="369" t="s">
        <v>384</v>
      </c>
      <c r="E17" s="369" t="s">
        <v>391</v>
      </c>
      <c r="F17" s="369" t="s">
        <v>396</v>
      </c>
      <c r="G17" s="564" t="s">
        <v>276</v>
      </c>
      <c r="H17" s="547" t="s">
        <v>449</v>
      </c>
      <c r="I17" s="360" t="s">
        <v>405</v>
      </c>
      <c r="J17" s="360" t="s">
        <v>387</v>
      </c>
      <c r="K17" s="360" t="s">
        <v>442</v>
      </c>
      <c r="L17" s="360" t="s">
        <v>433</v>
      </c>
    </row>
    <row r="18" spans="1:16" s="159" customFormat="1" ht="21.95" customHeight="1" thickTop="1" thickBot="1">
      <c r="A18" s="537" t="s">
        <v>285</v>
      </c>
      <c r="B18" s="569" t="s">
        <v>424</v>
      </c>
      <c r="C18" s="369" t="s">
        <v>379</v>
      </c>
      <c r="D18" s="369" t="s">
        <v>385</v>
      </c>
      <c r="E18" s="369" t="s">
        <v>392</v>
      </c>
      <c r="F18" s="369" t="s">
        <v>397</v>
      </c>
      <c r="G18" s="564" t="s">
        <v>450</v>
      </c>
      <c r="H18" s="547" t="s">
        <v>451</v>
      </c>
      <c r="I18" s="360" t="s">
        <v>406</v>
      </c>
      <c r="J18" s="360" t="s">
        <v>388</v>
      </c>
      <c r="K18" s="360">
        <f t="shared" ref="K18" si="0">K17+7</f>
        <v>44475</v>
      </c>
      <c r="L18" s="360">
        <f t="shared" ref="L18" si="1">L17+7</f>
        <v>44476</v>
      </c>
    </row>
    <row r="19" spans="1:16" ht="15.75" thickTop="1">
      <c r="A19" s="375"/>
      <c r="B19" s="374"/>
      <c r="C19" s="56"/>
      <c r="D19" s="56"/>
      <c r="E19" s="79"/>
      <c r="F19" s="39"/>
      <c r="G19" s="77"/>
      <c r="H19" s="78"/>
      <c r="I19" s="56"/>
      <c r="J19" s="56"/>
      <c r="K19" s="56"/>
      <c r="L19" s="56"/>
    </row>
    <row r="20" spans="1:16" s="19" customFormat="1">
      <c r="A20" s="305" t="s">
        <v>32</v>
      </c>
      <c r="B20" s="46"/>
      <c r="C20" s="31"/>
      <c r="D20" s="31"/>
      <c r="E20" s="31"/>
      <c r="F20" s="39"/>
      <c r="G20" s="77"/>
      <c r="H20" s="78"/>
      <c r="I20" s="56"/>
      <c r="J20" s="56"/>
      <c r="K20" s="56"/>
      <c r="L20" s="56"/>
    </row>
    <row r="21" spans="1:16" s="19" customFormat="1">
      <c r="A21" s="32"/>
      <c r="B21" s="77"/>
      <c r="C21" s="77"/>
      <c r="D21" s="77"/>
      <c r="E21" s="77"/>
      <c r="F21" s="77"/>
      <c r="G21" s="77"/>
      <c r="H21" s="78"/>
      <c r="I21" s="56"/>
      <c r="J21" s="56"/>
      <c r="K21" s="56"/>
      <c r="L21" s="56"/>
    </row>
    <row r="22" spans="1:16" s="19" customFormat="1" ht="15.75">
      <c r="A22" s="35" t="s">
        <v>30</v>
      </c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</row>
    <row r="23" spans="1:16" ht="6.75" customHeight="1">
      <c r="A23" s="54"/>
      <c r="B23" s="55"/>
      <c r="C23" s="56"/>
      <c r="D23" s="56"/>
      <c r="E23" s="79"/>
      <c r="F23" s="39"/>
      <c r="G23" s="77"/>
      <c r="H23" s="78"/>
      <c r="I23" s="56"/>
      <c r="J23" s="56"/>
      <c r="K23" s="56"/>
      <c r="L23" s="56"/>
    </row>
    <row r="24" spans="1:16" s="53" customFormat="1" ht="15.75">
      <c r="A24" s="50" t="s">
        <v>250</v>
      </c>
      <c r="B24" s="51"/>
      <c r="C24" s="52"/>
      <c r="D24" s="52"/>
      <c r="E24" s="52"/>
      <c r="F24" s="52"/>
      <c r="H24" s="52"/>
      <c r="I24" s="50" t="s">
        <v>248</v>
      </c>
      <c r="P24" s="52"/>
    </row>
    <row r="25" spans="1:16" s="53" customFormat="1" ht="15.75">
      <c r="A25" s="50" t="s">
        <v>125</v>
      </c>
      <c r="B25" s="51"/>
      <c r="C25" s="52"/>
      <c r="D25" s="52"/>
      <c r="E25" s="52"/>
      <c r="F25" s="52"/>
      <c r="H25" s="52"/>
      <c r="I25" s="50" t="s">
        <v>249</v>
      </c>
      <c r="P25" s="52"/>
    </row>
    <row r="26" spans="1:16" s="53" customFormat="1" ht="15.75">
      <c r="A26" s="50" t="s">
        <v>63</v>
      </c>
      <c r="B26" s="51"/>
      <c r="C26" s="52"/>
      <c r="D26" s="52"/>
      <c r="E26" s="52"/>
      <c r="F26" s="50"/>
      <c r="I26" s="50" t="s">
        <v>254</v>
      </c>
      <c r="P26" s="52"/>
    </row>
    <row r="27" spans="1:16" s="53" customFormat="1" ht="15.75">
      <c r="A27" s="50" t="s">
        <v>20</v>
      </c>
      <c r="B27" s="51"/>
      <c r="C27" s="52"/>
      <c r="D27" s="52"/>
      <c r="E27" s="52"/>
      <c r="F27" s="50"/>
      <c r="I27" s="50" t="s">
        <v>126</v>
      </c>
      <c r="P27" s="52"/>
    </row>
    <row r="28" spans="1:16" ht="15.75">
      <c r="A28" s="155"/>
      <c r="B28" s="157"/>
      <c r="C28" s="156"/>
      <c r="D28" s="156"/>
      <c r="E28" s="156"/>
      <c r="F28" s="156"/>
      <c r="G28" s="156"/>
      <c r="H28" s="155"/>
      <c r="K28" s="25"/>
      <c r="L28" s="156"/>
    </row>
    <row r="29" spans="1:16" customFormat="1" ht="15"/>
    <row r="30" spans="1:16" ht="15" customHeight="1">
      <c r="A30" s="235" t="s">
        <v>2</v>
      </c>
      <c r="B30" s="157"/>
      <c r="C30" s="156"/>
      <c r="D30" s="156"/>
      <c r="E30" s="156"/>
      <c r="F30" s="156"/>
      <c r="G30" s="156"/>
      <c r="H30" s="155"/>
      <c r="K30" s="25"/>
      <c r="L30" s="156"/>
    </row>
    <row r="31" spans="1:16" ht="18">
      <c r="A31" s="36" t="s">
        <v>40</v>
      </c>
      <c r="B31" s="157"/>
      <c r="C31" s="156"/>
      <c r="D31" s="156"/>
      <c r="E31" s="156"/>
      <c r="F31" s="156"/>
      <c r="G31" s="156"/>
      <c r="H31" s="155"/>
      <c r="K31" s="25"/>
      <c r="L31" s="156"/>
    </row>
    <row r="32" spans="1:16" ht="15.75">
      <c r="A32" s="167" t="s">
        <v>41</v>
      </c>
      <c r="B32" s="157"/>
      <c r="C32" s="156"/>
      <c r="D32" s="156"/>
      <c r="E32" s="156"/>
      <c r="F32" s="156"/>
      <c r="G32" s="156"/>
      <c r="H32" s="155"/>
      <c r="K32" s="25"/>
      <c r="L32" s="156"/>
    </row>
    <row r="33" spans="1:12" ht="15.75">
      <c r="A33" s="167" t="s">
        <v>38</v>
      </c>
      <c r="B33" s="157"/>
      <c r="C33" s="156"/>
      <c r="D33" s="156"/>
      <c r="E33" s="156"/>
      <c r="F33" s="156"/>
      <c r="G33" s="156"/>
      <c r="H33" s="155"/>
      <c r="K33" s="25"/>
      <c r="L33" s="156"/>
    </row>
    <row r="34" spans="1:12" ht="15.75">
      <c r="A34" s="58" t="s">
        <v>255</v>
      </c>
      <c r="B34" s="157"/>
      <c r="C34" s="156"/>
      <c r="D34" s="156"/>
      <c r="E34" s="156"/>
      <c r="F34" s="156"/>
      <c r="G34" s="156"/>
      <c r="H34" s="155"/>
      <c r="K34" s="25"/>
      <c r="L34" s="156"/>
    </row>
    <row r="35" spans="1:12" ht="15.75">
      <c r="A35" s="155"/>
      <c r="B35" s="157"/>
      <c r="C35" s="156"/>
      <c r="D35" s="156"/>
      <c r="E35" s="156"/>
      <c r="F35" s="156"/>
      <c r="G35" s="156"/>
      <c r="H35" s="155"/>
      <c r="K35" s="25"/>
      <c r="L35" s="156"/>
    </row>
    <row r="36" spans="1:12" ht="15.75">
      <c r="A36" s="155"/>
      <c r="B36" s="157"/>
      <c r="C36" s="156"/>
      <c r="D36" s="156"/>
      <c r="E36" s="156"/>
      <c r="F36" s="156"/>
      <c r="G36" s="156"/>
      <c r="H36" s="155"/>
      <c r="K36" s="25"/>
      <c r="L36" s="156"/>
    </row>
    <row r="37" spans="1:12">
      <c r="B37" s="169"/>
      <c r="C37" s="168"/>
      <c r="D37" s="168"/>
      <c r="E37" s="27"/>
      <c r="G37" s="170"/>
      <c r="K37" s="25"/>
      <c r="L37" s="25"/>
    </row>
    <row r="38" spans="1:12">
      <c r="B38" s="30"/>
      <c r="G38" s="170"/>
      <c r="K38" s="25"/>
      <c r="L38" s="25"/>
    </row>
  </sheetData>
  <customSheetViews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2D64A94D-C66C-4FD3-8201-7F642E1B0F95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4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5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6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18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1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900-000000000000}"/>
  </hyperlinks>
  <pageMargins left="0.25" right="0.25" top="0.45" bottom="0.49" header="0.3" footer="0.3"/>
  <pageSetup paperSize="9" scale="94" orientation="landscape" r:id="rId24"/>
  <headerFooter alignWithMargins="0"/>
  <rowBreaks count="1" manualBreakCount="1">
    <brk id="31" max="11" man="1"/>
  </rowBreaks>
  <colBreaks count="1" manualBreakCount="1">
    <brk id="16" max="102" man="1"/>
  </colBreaks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38"/>
  <sheetViews>
    <sheetView view="pageBreakPreview" topLeftCell="A4" zoomScaleSheetLayoutView="100" workbookViewId="0">
      <selection activeCell="I24" sqref="I24:I27"/>
    </sheetView>
  </sheetViews>
  <sheetFormatPr defaultColWidth="8" defaultRowHeight="12.75"/>
  <cols>
    <col min="1" max="1" width="21.109375" style="16" customWidth="1"/>
    <col min="2" max="2" width="9.109375" style="13" customWidth="1"/>
    <col min="3" max="4" width="9.44140625" style="16" customWidth="1"/>
    <col min="5" max="5" width="11" style="16" customWidth="1"/>
    <col min="6" max="6" width="10" style="16" customWidth="1"/>
    <col min="7" max="7" width="18.44140625" style="16" customWidth="1"/>
    <col min="8" max="8" width="9.6640625" style="16" customWidth="1"/>
    <col min="9" max="9" width="13.6640625" style="16" customWidth="1"/>
    <col min="10" max="10" width="13.109375" style="16" customWidth="1"/>
    <col min="11" max="11" width="13.88671875" style="345" customWidth="1"/>
    <col min="12" max="12" width="15.109375" style="345" customWidth="1"/>
    <col min="13" max="16384" width="8" style="16"/>
  </cols>
  <sheetData>
    <row r="2" spans="1:12" ht="37.5">
      <c r="A2" s="616" t="s">
        <v>120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32.25" customHeight="1">
      <c r="A3" s="654" t="s">
        <v>115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4" t="s">
        <v>22</v>
      </c>
      <c r="B5" s="15"/>
      <c r="G5" s="14"/>
      <c r="H5" s="15"/>
      <c r="J5" s="13" t="s">
        <v>96</v>
      </c>
      <c r="K5" s="692">
        <f ca="1">TODAY()</f>
        <v>44370</v>
      </c>
      <c r="L5" s="693"/>
    </row>
    <row r="6" spans="1:12">
      <c r="J6" s="692"/>
      <c r="K6" s="693"/>
    </row>
    <row r="7" spans="1:12">
      <c r="J7" s="377"/>
      <c r="K7" s="378"/>
    </row>
    <row r="8" spans="1:12" ht="15">
      <c r="J8" s="53"/>
      <c r="K8" s="378"/>
    </row>
    <row r="9" spans="1:12" ht="20.100000000000001" customHeight="1">
      <c r="A9" s="359" t="s">
        <v>226</v>
      </c>
      <c r="B9" s="193"/>
      <c r="C9" s="197"/>
      <c r="D9" s="197"/>
      <c r="E9" s="194"/>
      <c r="F9" s="194"/>
      <c r="G9" s="77"/>
      <c r="H9" s="78"/>
      <c r="I9" s="195"/>
      <c r="J9" s="195"/>
      <c r="K9" s="195"/>
      <c r="L9" s="195"/>
    </row>
    <row r="10" spans="1:12" ht="33" customHeight="1">
      <c r="A10" s="689" t="s">
        <v>3</v>
      </c>
      <c r="B10" s="631" t="s">
        <v>10</v>
      </c>
      <c r="C10" s="694" t="s">
        <v>210</v>
      </c>
      <c r="D10" s="691"/>
      <c r="E10" s="695" t="s">
        <v>225</v>
      </c>
      <c r="F10" s="696"/>
      <c r="G10" s="697" t="s">
        <v>31</v>
      </c>
      <c r="H10" s="631" t="s">
        <v>10</v>
      </c>
      <c r="I10" s="689" t="s">
        <v>27</v>
      </c>
      <c r="J10" s="689"/>
      <c r="K10" s="691" t="s">
        <v>29</v>
      </c>
      <c r="L10" s="691"/>
    </row>
    <row r="11" spans="1:12" ht="14.25" customHeight="1">
      <c r="A11" s="689"/>
      <c r="B11" s="631"/>
      <c r="C11" s="199" t="s">
        <v>4</v>
      </c>
      <c r="D11" s="199" t="s">
        <v>0</v>
      </c>
      <c r="E11" s="201" t="s">
        <v>4</v>
      </c>
      <c r="F11" s="201" t="s">
        <v>0</v>
      </c>
      <c r="G11" s="689"/>
      <c r="H11" s="690"/>
      <c r="I11" s="199" t="s">
        <v>4</v>
      </c>
      <c r="J11" s="199" t="s">
        <v>0</v>
      </c>
      <c r="K11" s="199" t="s">
        <v>4</v>
      </c>
      <c r="L11" s="199" t="s">
        <v>0</v>
      </c>
    </row>
    <row r="12" spans="1:12" ht="12.75" customHeight="1">
      <c r="A12" s="689"/>
      <c r="B12" s="631"/>
      <c r="C12" s="201" t="s">
        <v>9</v>
      </c>
      <c r="D12" s="201" t="s">
        <v>8</v>
      </c>
      <c r="E12" s="201" t="s">
        <v>9</v>
      </c>
      <c r="F12" s="201" t="s">
        <v>8</v>
      </c>
      <c r="G12" s="689"/>
      <c r="H12" s="690"/>
      <c r="I12" s="207" t="s">
        <v>12</v>
      </c>
      <c r="J12" s="207" t="s">
        <v>9</v>
      </c>
      <c r="K12" s="207" t="s">
        <v>7</v>
      </c>
      <c r="L12" s="207" t="s">
        <v>12</v>
      </c>
    </row>
    <row r="13" spans="1:12" ht="18.75" customHeight="1">
      <c r="A13" s="689"/>
      <c r="B13" s="631"/>
      <c r="C13" s="203">
        <v>0.41666666666666669</v>
      </c>
      <c r="D13" s="203">
        <v>0.41666666666666669</v>
      </c>
      <c r="E13" s="203">
        <v>0.83333333333333337</v>
      </c>
      <c r="F13" s="203">
        <v>0.33333333333333331</v>
      </c>
      <c r="G13" s="689"/>
      <c r="H13" s="690"/>
      <c r="I13" s="211">
        <v>0.54166666666666663</v>
      </c>
      <c r="J13" s="211">
        <v>0.375</v>
      </c>
      <c r="K13" s="211">
        <v>0.33333333333333331</v>
      </c>
      <c r="L13" s="211">
        <v>0.75</v>
      </c>
    </row>
    <row r="14" spans="1:12" ht="21.95" customHeight="1">
      <c r="A14" s="568" t="s">
        <v>307</v>
      </c>
      <c r="B14" s="569" t="s">
        <v>308</v>
      </c>
      <c r="C14" s="393" t="s">
        <v>325</v>
      </c>
      <c r="D14" s="393" t="s">
        <v>326</v>
      </c>
      <c r="E14" s="393" t="s">
        <v>296</v>
      </c>
      <c r="F14" s="393" t="s">
        <v>370</v>
      </c>
      <c r="G14" s="249" t="s">
        <v>318</v>
      </c>
      <c r="H14" s="389" t="s">
        <v>321</v>
      </c>
      <c r="I14" s="393" t="s">
        <v>360</v>
      </c>
      <c r="J14" s="393" t="s">
        <v>360</v>
      </c>
      <c r="K14" s="393" t="s">
        <v>391</v>
      </c>
      <c r="L14" s="393" t="s">
        <v>396</v>
      </c>
    </row>
    <row r="15" spans="1:12" ht="21.95" customHeight="1">
      <c r="A15" s="537" t="s">
        <v>306</v>
      </c>
      <c r="B15" s="569" t="s">
        <v>305</v>
      </c>
      <c r="C15" s="369" t="s">
        <v>333</v>
      </c>
      <c r="D15" s="369" t="s">
        <v>296</v>
      </c>
      <c r="E15" s="369" t="s">
        <v>334</v>
      </c>
      <c r="F15" s="369" t="s">
        <v>327</v>
      </c>
      <c r="G15" s="249" t="s">
        <v>319</v>
      </c>
      <c r="H15" s="389" t="s">
        <v>322</v>
      </c>
      <c r="I15" s="172" t="s">
        <v>359</v>
      </c>
      <c r="J15" s="172" t="s">
        <v>359</v>
      </c>
      <c r="K15" s="172" t="s">
        <v>392</v>
      </c>
      <c r="L15" s="172" t="s">
        <v>397</v>
      </c>
    </row>
    <row r="16" spans="1:12" ht="21.95" customHeight="1">
      <c r="A16" s="576" t="s">
        <v>136</v>
      </c>
      <c r="B16" s="576" t="s">
        <v>305</v>
      </c>
      <c r="C16" s="369" t="s">
        <v>336</v>
      </c>
      <c r="D16" s="369" t="s">
        <v>400</v>
      </c>
      <c r="E16" s="369" t="s">
        <v>359</v>
      </c>
      <c r="F16" s="369" t="s">
        <v>299</v>
      </c>
      <c r="G16" s="249" t="s">
        <v>320</v>
      </c>
      <c r="H16" s="389" t="s">
        <v>323</v>
      </c>
      <c r="I16" s="172" t="s">
        <v>338</v>
      </c>
      <c r="J16" s="172" t="s">
        <v>338</v>
      </c>
      <c r="K16" s="172" t="s">
        <v>393</v>
      </c>
      <c r="L16" s="172" t="s">
        <v>398</v>
      </c>
    </row>
    <row r="17" spans="1:16" ht="21.95" customHeight="1">
      <c r="A17" s="537" t="s">
        <v>281</v>
      </c>
      <c r="B17" s="569" t="s">
        <v>289</v>
      </c>
      <c r="C17" s="369" t="s">
        <v>328</v>
      </c>
      <c r="D17" s="369" t="s">
        <v>359</v>
      </c>
      <c r="E17" s="369" t="s">
        <v>300</v>
      </c>
      <c r="F17" s="369" t="s">
        <v>337</v>
      </c>
      <c r="G17" s="565" t="s">
        <v>453</v>
      </c>
      <c r="H17" s="389" t="s">
        <v>454</v>
      </c>
      <c r="I17" s="172" t="s">
        <v>383</v>
      </c>
      <c r="J17" s="172" t="s">
        <v>383</v>
      </c>
      <c r="K17" s="172" t="s">
        <v>394</v>
      </c>
      <c r="L17" s="172" t="s">
        <v>399</v>
      </c>
    </row>
    <row r="18" spans="1:16" ht="21.95" customHeight="1">
      <c r="A18" s="568" t="s">
        <v>421</v>
      </c>
      <c r="B18" s="569" t="s">
        <v>138</v>
      </c>
      <c r="C18" s="369" t="s">
        <v>358</v>
      </c>
      <c r="D18" s="369" t="s">
        <v>338</v>
      </c>
      <c r="E18" s="369" t="s">
        <v>364</v>
      </c>
      <c r="F18" s="369" t="s">
        <v>371</v>
      </c>
      <c r="G18" s="565" t="s">
        <v>455</v>
      </c>
      <c r="H18" s="389" t="s">
        <v>456</v>
      </c>
      <c r="I18" s="172" t="s">
        <v>384</v>
      </c>
      <c r="J18" s="172" t="s">
        <v>384</v>
      </c>
      <c r="K18" s="172" t="s">
        <v>419</v>
      </c>
      <c r="L18" s="172" t="s">
        <v>420</v>
      </c>
    </row>
    <row r="19" spans="1:16" ht="21.95" customHeight="1">
      <c r="A19" s="537" t="s">
        <v>139</v>
      </c>
      <c r="B19" s="569" t="s">
        <v>422</v>
      </c>
      <c r="C19" s="369" t="s">
        <v>377</v>
      </c>
      <c r="D19" s="369" t="s">
        <v>383</v>
      </c>
      <c r="E19" s="369" t="s">
        <v>365</v>
      </c>
      <c r="F19" s="369" t="s">
        <v>372</v>
      </c>
      <c r="G19" s="249" t="s">
        <v>290</v>
      </c>
      <c r="H19" s="389" t="s">
        <v>457</v>
      </c>
      <c r="I19" s="172" t="s">
        <v>385</v>
      </c>
      <c r="J19" s="172" t="s">
        <v>385</v>
      </c>
      <c r="K19" s="172" t="s">
        <v>426</v>
      </c>
      <c r="L19" s="172" t="s">
        <v>441</v>
      </c>
    </row>
    <row r="20" spans="1:16" ht="21.95" customHeight="1">
      <c r="A20" s="570" t="s">
        <v>423</v>
      </c>
      <c r="B20" s="576" t="s">
        <v>275</v>
      </c>
      <c r="C20" s="369" t="s">
        <v>378</v>
      </c>
      <c r="D20" s="369" t="s">
        <v>384</v>
      </c>
      <c r="E20" s="369" t="s">
        <v>366</v>
      </c>
      <c r="F20" s="369" t="s">
        <v>373</v>
      </c>
      <c r="G20" s="565" t="s">
        <v>291</v>
      </c>
      <c r="H20" s="389" t="s">
        <v>458</v>
      </c>
      <c r="I20" s="172" t="s">
        <v>386</v>
      </c>
      <c r="J20" s="172" t="s">
        <v>386</v>
      </c>
      <c r="K20" s="172" t="s">
        <v>430</v>
      </c>
      <c r="L20" s="172" t="s">
        <v>442</v>
      </c>
    </row>
    <row r="21" spans="1:16" ht="21.95" customHeight="1">
      <c r="A21" s="537" t="s">
        <v>285</v>
      </c>
      <c r="B21" s="569" t="s">
        <v>424</v>
      </c>
      <c r="C21" s="369" t="s">
        <v>379</v>
      </c>
      <c r="D21" s="369" t="s">
        <v>385</v>
      </c>
      <c r="E21" s="369" t="s">
        <v>367</v>
      </c>
      <c r="F21" s="369" t="s">
        <v>374</v>
      </c>
      <c r="G21" s="565" t="s">
        <v>269</v>
      </c>
      <c r="H21" s="389" t="s">
        <v>459</v>
      </c>
      <c r="I21" s="172" t="s">
        <v>387</v>
      </c>
      <c r="J21" s="172" t="s">
        <v>387</v>
      </c>
      <c r="K21" s="172">
        <f t="shared" ref="K21:L21" si="0">K20+7</f>
        <v>44474</v>
      </c>
      <c r="L21" s="172">
        <f t="shared" si="0"/>
        <v>44475</v>
      </c>
    </row>
    <row r="22" spans="1:16" ht="20.100000000000001" customHeight="1">
      <c r="A22" s="196"/>
      <c r="B22" s="193"/>
      <c r="C22" s="197"/>
      <c r="D22" s="197"/>
      <c r="E22" s="194"/>
      <c r="F22" s="194"/>
      <c r="G22" s="77"/>
      <c r="H22" s="78"/>
      <c r="I22" s="195"/>
      <c r="J22" s="195"/>
      <c r="K22" s="195"/>
      <c r="L22" s="195"/>
    </row>
    <row r="23" spans="1:16" s="348" customFormat="1">
      <c r="A23" s="346" t="s">
        <v>32</v>
      </c>
      <c r="B23" s="280"/>
      <c r="C23" s="280"/>
      <c r="D23" s="280"/>
      <c r="E23" s="280"/>
      <c r="F23" s="280"/>
      <c r="G23" s="280"/>
      <c r="H23" s="280"/>
      <c r="I23" s="280"/>
      <c r="J23" s="281"/>
      <c r="K23" s="281"/>
      <c r="L23" s="281"/>
      <c r="M23" s="347"/>
      <c r="N23" s="347"/>
      <c r="O23" s="347"/>
      <c r="P23" s="347"/>
    </row>
    <row r="24" spans="1:16" s="351" customFormat="1">
      <c r="A24" s="349"/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350"/>
      <c r="N24" s="350"/>
      <c r="O24" s="350"/>
      <c r="P24" s="350"/>
    </row>
    <row r="25" spans="1:16" s="4" customFormat="1" ht="15.75">
      <c r="A25" s="35" t="s">
        <v>30</v>
      </c>
      <c r="B25" s="274"/>
      <c r="C25" s="32"/>
      <c r="D25" s="32"/>
      <c r="E25" s="19"/>
      <c r="F25" s="19"/>
      <c r="G25" s="19"/>
      <c r="H25" s="19"/>
      <c r="I25" s="19"/>
      <c r="J25" s="78"/>
      <c r="K25" s="78"/>
      <c r="L25" s="78"/>
      <c r="M25" s="350"/>
      <c r="N25" s="350"/>
      <c r="O25" s="350"/>
      <c r="P25" s="350"/>
    </row>
    <row r="26" spans="1:16" ht="15" customHeight="1">
      <c r="A26" s="32"/>
      <c r="B26" s="274"/>
      <c r="C26" s="32"/>
      <c r="D26" s="32"/>
      <c r="E26" s="19"/>
      <c r="F26" s="19"/>
      <c r="G26" s="19"/>
      <c r="H26" s="19"/>
      <c r="I26" s="19"/>
      <c r="J26" s="282"/>
      <c r="K26" s="352"/>
      <c r="L26" s="353"/>
    </row>
    <row r="27" spans="1:16" ht="15" customHeight="1">
      <c r="A27" s="50" t="s">
        <v>250</v>
      </c>
      <c r="B27" s="64"/>
      <c r="C27" s="52"/>
      <c r="D27" s="52"/>
      <c r="E27" s="52"/>
      <c r="F27" s="52"/>
      <c r="G27" s="52"/>
      <c r="H27" s="52"/>
      <c r="I27" s="50" t="s">
        <v>248</v>
      </c>
      <c r="J27" s="282"/>
      <c r="K27" s="352"/>
      <c r="L27" s="353"/>
    </row>
    <row r="28" spans="1:16" ht="15" customHeight="1">
      <c r="A28" s="50" t="s">
        <v>125</v>
      </c>
      <c r="B28" s="64"/>
      <c r="C28" s="52"/>
      <c r="D28" s="52"/>
      <c r="E28" s="52"/>
      <c r="F28" s="52"/>
      <c r="G28" s="52"/>
      <c r="H28" s="52"/>
      <c r="I28" s="50" t="s">
        <v>249</v>
      </c>
      <c r="J28" s="282"/>
      <c r="K28" s="352"/>
      <c r="L28" s="353"/>
    </row>
    <row r="29" spans="1:16" ht="15.75">
      <c r="A29" s="50" t="s">
        <v>63</v>
      </c>
      <c r="B29" s="64"/>
      <c r="C29" s="52"/>
      <c r="D29" s="52"/>
      <c r="E29" s="52"/>
      <c r="F29" s="50"/>
      <c r="G29" s="52"/>
      <c r="H29" s="50"/>
      <c r="I29" s="50" t="s">
        <v>254</v>
      </c>
      <c r="J29" s="282"/>
      <c r="K29" s="352"/>
      <c r="L29" s="353"/>
    </row>
    <row r="30" spans="1:16" ht="15.75">
      <c r="A30" s="50" t="s">
        <v>20</v>
      </c>
      <c r="B30" s="64"/>
      <c r="C30" s="52"/>
      <c r="D30" s="52"/>
      <c r="E30" s="52"/>
      <c r="F30" s="50"/>
      <c r="G30" s="52"/>
      <c r="H30" s="50"/>
      <c r="I30" s="50" t="s">
        <v>126</v>
      </c>
      <c r="J30" s="162"/>
      <c r="K30" s="16"/>
      <c r="L30" s="16"/>
    </row>
    <row r="31" spans="1:16" ht="15.75">
      <c r="A31" s="50"/>
      <c r="B31" s="64"/>
      <c r="C31" s="52"/>
      <c r="D31" s="52"/>
      <c r="E31" s="52"/>
      <c r="F31" s="50"/>
      <c r="G31" s="52"/>
      <c r="H31" s="50"/>
      <c r="I31" s="50"/>
      <c r="J31" s="162"/>
      <c r="K31" s="16"/>
      <c r="L31" s="16"/>
    </row>
    <row r="32" spans="1:16" ht="15.75">
      <c r="A32" s="50"/>
      <c r="B32" s="64"/>
      <c r="C32" s="52"/>
      <c r="D32" s="52"/>
      <c r="E32" s="52"/>
      <c r="F32" s="50"/>
      <c r="G32" s="52"/>
      <c r="H32" s="50"/>
      <c r="I32" s="50"/>
      <c r="J32" s="162"/>
      <c r="K32" s="16"/>
      <c r="L32" s="16"/>
    </row>
    <row r="33" spans="1:12" s="355" customFormat="1" ht="15" customHeight="1">
      <c r="A33" s="338"/>
      <c r="C33" s="354"/>
      <c r="G33" s="354"/>
      <c r="H33" s="354"/>
    </row>
    <row r="34" spans="1:12" ht="15.75">
      <c r="A34" s="235" t="s">
        <v>2</v>
      </c>
      <c r="B34" s="43"/>
      <c r="C34" s="17"/>
      <c r="D34" s="17"/>
      <c r="E34" s="26"/>
      <c r="F34" s="17"/>
      <c r="G34" s="161"/>
      <c r="H34" s="26"/>
      <c r="I34" s="162"/>
      <c r="J34" s="162"/>
      <c r="K34" s="16"/>
      <c r="L34" s="16"/>
    </row>
    <row r="35" spans="1:12" ht="18">
      <c r="A35" s="36" t="s">
        <v>40</v>
      </c>
      <c r="B35" s="43"/>
      <c r="C35" s="17"/>
      <c r="D35" s="17"/>
      <c r="E35" s="26"/>
      <c r="F35" s="163"/>
      <c r="G35" s="356"/>
      <c r="H35" s="165"/>
      <c r="I35" s="165"/>
      <c r="J35" s="165"/>
      <c r="K35" s="16"/>
      <c r="L35" s="16"/>
    </row>
    <row r="36" spans="1:12" ht="15">
      <c r="A36" s="167" t="s">
        <v>41</v>
      </c>
      <c r="B36" s="166"/>
      <c r="C36" s="163"/>
      <c r="D36" s="163"/>
      <c r="E36" s="357"/>
      <c r="F36" s="168"/>
      <c r="G36" s="27"/>
      <c r="H36" s="26"/>
      <c r="I36" s="26"/>
      <c r="J36" s="26"/>
      <c r="K36" s="16"/>
      <c r="L36" s="16"/>
    </row>
    <row r="37" spans="1:12" ht="15">
      <c r="A37" s="167" t="s">
        <v>38</v>
      </c>
      <c r="B37" s="169"/>
      <c r="C37" s="168"/>
      <c r="D37" s="168"/>
      <c r="E37" s="27"/>
      <c r="G37" s="358"/>
      <c r="K37" s="16"/>
      <c r="L37" s="16"/>
    </row>
    <row r="38" spans="1:12" ht="15">
      <c r="A38" s="58" t="s">
        <v>255</v>
      </c>
      <c r="B38" s="345"/>
      <c r="G38" s="358"/>
      <c r="K38" s="16"/>
      <c r="L38" s="16"/>
    </row>
  </sheetData>
  <customSheetViews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1"/>
    </customSheetView>
    <customSheetView guid="{2D64A94D-C66C-4FD3-8201-7F642E1B0F95}" showPageBreaks="1" fitToPage="1" view="pageBreakPreview" topLeftCell="E7">
      <selection activeCell="K16" sqref="K16"/>
      <pageMargins left="0.23" right="0.2" top="0.38" bottom="0.75" header="0.17" footer="0.3"/>
      <pageSetup paperSize="9" scale="65" orientation="landscape" r:id="rId2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3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4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6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7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8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9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0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1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2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3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4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5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6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17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18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19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0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1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2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3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 xr:uid="{00000000-0004-0000-0A00-000000000000}"/>
  </hyperlinks>
  <pageMargins left="0.23" right="0.2" top="0.38" bottom="0.75" header="0.17" footer="0.3"/>
  <pageSetup paperSize="9" scale="75" orientation="landscape" r:id="rId24"/>
  <drawing r:id="rId2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34"/>
  <sheetViews>
    <sheetView showGridLines="0" view="pageBreakPreview" zoomScale="90" zoomScaleSheetLayoutView="90" workbookViewId="0">
      <selection activeCell="C13" sqref="C13"/>
    </sheetView>
  </sheetViews>
  <sheetFormatPr defaultColWidth="8" defaultRowHeight="12.75"/>
  <cols>
    <col min="1" max="1" width="20" style="25" customWidth="1"/>
    <col min="2" max="2" width="10.109375" style="29" customWidth="1"/>
    <col min="3" max="4" width="9.44140625" style="25" customWidth="1"/>
    <col min="5" max="6" width="8.33203125" style="25" customWidth="1"/>
    <col min="7" max="7" width="25.109375" style="25" customWidth="1"/>
    <col min="8" max="8" width="13.109375" style="25" customWidth="1"/>
    <col min="9" max="11" width="6.109375" style="25" customWidth="1"/>
    <col min="12" max="12" width="7" style="30" customWidth="1"/>
    <col min="13" max="13" width="6.88671875" style="25" customWidth="1"/>
    <col min="14" max="14" width="11.6640625" style="30" customWidth="1"/>
    <col min="15" max="16384" width="8" style="25"/>
  </cols>
  <sheetData>
    <row r="2" spans="1:15" s="16" customFormat="1" ht="37.5">
      <c r="A2" s="616" t="s">
        <v>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5" s="16" customFormat="1" ht="32.25" customHeight="1">
      <c r="A3" s="654" t="s">
        <v>224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</row>
    <row r="4" spans="1:15" s="13" customFormat="1" ht="15" customHeight="1">
      <c r="A4" s="14"/>
      <c r="B4" s="15"/>
      <c r="G4" s="14"/>
      <c r="H4" s="15"/>
      <c r="K4" s="14"/>
      <c r="M4" s="14"/>
    </row>
    <row r="5" spans="1:15" s="13" customFormat="1" ht="15" customHeight="1">
      <c r="A5" s="66" t="s">
        <v>22</v>
      </c>
      <c r="B5" s="15"/>
      <c r="G5" s="14"/>
      <c r="H5" s="15"/>
      <c r="I5" s="68"/>
      <c r="J5" s="68"/>
      <c r="K5" s="699"/>
      <c r="L5" s="700"/>
      <c r="M5" s="247" t="s">
        <v>90</v>
      </c>
      <c r="N5" s="247">
        <f ca="1">'MENU '!K8</f>
        <v>44370</v>
      </c>
      <c r="O5" s="283"/>
    </row>
    <row r="7" spans="1:15">
      <c r="A7" s="19"/>
    </row>
    <row r="8" spans="1:15" s="76" customFormat="1" ht="15.75" customHeight="1">
      <c r="A8" s="689" t="s">
        <v>3</v>
      </c>
      <c r="B8" s="702" t="s">
        <v>10</v>
      </c>
      <c r="C8" s="705" t="s">
        <v>18</v>
      </c>
      <c r="D8" s="705"/>
      <c r="E8" s="706" t="s">
        <v>189</v>
      </c>
      <c r="F8" s="706"/>
      <c r="G8" s="694" t="s">
        <v>31</v>
      </c>
      <c r="H8" s="631" t="s">
        <v>10</v>
      </c>
      <c r="I8" s="707" t="s">
        <v>189</v>
      </c>
      <c r="J8" s="708"/>
      <c r="K8" s="691" t="s">
        <v>14</v>
      </c>
      <c r="L8" s="703"/>
      <c r="M8" s="691" t="s">
        <v>13</v>
      </c>
      <c r="N8" s="704"/>
    </row>
    <row r="9" spans="1:15" s="76" customFormat="1" ht="14.25" customHeight="1">
      <c r="A9" s="689"/>
      <c r="B9" s="677"/>
      <c r="C9" s="199" t="s">
        <v>4</v>
      </c>
      <c r="D9" s="199" t="s">
        <v>0</v>
      </c>
      <c r="E9" s="199" t="s">
        <v>4</v>
      </c>
      <c r="F9" s="199" t="s">
        <v>0</v>
      </c>
      <c r="G9" s="691"/>
      <c r="H9" s="690"/>
      <c r="I9" s="199" t="s">
        <v>4</v>
      </c>
      <c r="J9" s="199" t="s">
        <v>0</v>
      </c>
      <c r="K9" s="199" t="s">
        <v>4</v>
      </c>
      <c r="L9" s="206" t="s">
        <v>0</v>
      </c>
      <c r="M9" s="199" t="s">
        <v>4</v>
      </c>
      <c r="N9" s="199" t="s">
        <v>0</v>
      </c>
    </row>
    <row r="10" spans="1:15" s="76" customFormat="1" ht="14.25" customHeight="1">
      <c r="A10" s="689"/>
      <c r="B10" s="677"/>
      <c r="C10" s="201" t="s">
        <v>9</v>
      </c>
      <c r="D10" s="201" t="s">
        <v>8</v>
      </c>
      <c r="E10" s="201" t="s">
        <v>5</v>
      </c>
      <c r="F10" s="201" t="s">
        <v>6</v>
      </c>
      <c r="G10" s="691"/>
      <c r="H10" s="690"/>
      <c r="I10" s="207" t="s">
        <v>9</v>
      </c>
      <c r="J10" s="207" t="s">
        <v>8</v>
      </c>
      <c r="K10" s="207" t="s">
        <v>9</v>
      </c>
      <c r="L10" s="208" t="s">
        <v>8</v>
      </c>
      <c r="M10" s="207" t="s">
        <v>5</v>
      </c>
      <c r="N10" s="207" t="s">
        <v>11</v>
      </c>
    </row>
    <row r="11" spans="1:15" s="76" customFormat="1" ht="14.25" customHeight="1">
      <c r="A11" s="701"/>
      <c r="B11" s="677"/>
      <c r="C11" s="210">
        <v>0.41666666666666669</v>
      </c>
      <c r="D11" s="210">
        <v>0.41666666666666669</v>
      </c>
      <c r="E11" s="210" t="s">
        <v>93</v>
      </c>
      <c r="F11" s="210" t="s">
        <v>93</v>
      </c>
      <c r="G11" s="691"/>
      <c r="H11" s="690"/>
      <c r="I11" s="211">
        <v>0.16666666666666666</v>
      </c>
      <c r="J11" s="211">
        <v>0.16666666666666666</v>
      </c>
      <c r="K11" s="211">
        <v>0.33333333333333331</v>
      </c>
      <c r="L11" s="211">
        <v>0.75</v>
      </c>
      <c r="M11" s="211">
        <v>0.33333333333333331</v>
      </c>
      <c r="N11" s="211">
        <v>0.54166666666666663</v>
      </c>
    </row>
    <row r="12" spans="1:15" s="159" customFormat="1" ht="24.95" customHeight="1">
      <c r="A12" s="568" t="s">
        <v>307</v>
      </c>
      <c r="B12" s="569" t="s">
        <v>308</v>
      </c>
      <c r="C12" s="393" t="s">
        <v>325</v>
      </c>
      <c r="D12" s="393" t="s">
        <v>326</v>
      </c>
      <c r="E12" s="393" t="s">
        <v>297</v>
      </c>
      <c r="F12" s="393" t="s">
        <v>360</v>
      </c>
      <c r="G12" s="537" t="s">
        <v>270</v>
      </c>
      <c r="H12" s="553" t="s">
        <v>471</v>
      </c>
      <c r="I12" s="361">
        <v>44396</v>
      </c>
      <c r="J12" s="361">
        <v>44397</v>
      </c>
      <c r="K12" s="361">
        <v>44410</v>
      </c>
      <c r="L12" s="361">
        <v>44413</v>
      </c>
      <c r="M12" s="361">
        <v>44413</v>
      </c>
      <c r="N12" s="361">
        <v>44416</v>
      </c>
    </row>
    <row r="13" spans="1:15" s="159" customFormat="1" ht="24.95" customHeight="1">
      <c r="A13" s="537" t="s">
        <v>306</v>
      </c>
      <c r="B13" s="569" t="s">
        <v>305</v>
      </c>
      <c r="C13" s="393" t="s">
        <v>333</v>
      </c>
      <c r="D13" s="393" t="s">
        <v>296</v>
      </c>
      <c r="E13" s="393" t="s">
        <v>336</v>
      </c>
      <c r="F13" s="393" t="s">
        <v>400</v>
      </c>
      <c r="G13" s="537" t="s">
        <v>470</v>
      </c>
      <c r="H13" s="553" t="s">
        <v>342</v>
      </c>
      <c r="I13" s="376">
        <v>44401</v>
      </c>
      <c r="J13" s="376">
        <v>44402</v>
      </c>
      <c r="K13" s="376">
        <v>44416</v>
      </c>
      <c r="L13" s="376">
        <v>44419</v>
      </c>
      <c r="M13" s="376">
        <v>44419</v>
      </c>
      <c r="N13" s="376">
        <v>44422</v>
      </c>
    </row>
    <row r="14" spans="1:15" s="159" customFormat="1" ht="24.95" customHeight="1">
      <c r="A14" s="570" t="s">
        <v>136</v>
      </c>
      <c r="B14" s="570" t="s">
        <v>305</v>
      </c>
      <c r="C14" s="393" t="s">
        <v>336</v>
      </c>
      <c r="D14" s="393" t="s">
        <v>400</v>
      </c>
      <c r="E14" s="393" t="s">
        <v>401</v>
      </c>
      <c r="F14" s="393" t="s">
        <v>358</v>
      </c>
      <c r="G14" s="553" t="s">
        <v>222</v>
      </c>
      <c r="H14" s="553"/>
      <c r="I14" s="376">
        <f t="shared" ref="I14:N19" si="0">I13+7</f>
        <v>44408</v>
      </c>
      <c r="J14" s="376">
        <f t="shared" si="0"/>
        <v>44409</v>
      </c>
      <c r="K14" s="361">
        <f t="shared" si="0"/>
        <v>44423</v>
      </c>
      <c r="L14" s="361">
        <f t="shared" si="0"/>
        <v>44426</v>
      </c>
      <c r="M14" s="361">
        <f t="shared" si="0"/>
        <v>44426</v>
      </c>
      <c r="N14" s="361">
        <f t="shared" si="0"/>
        <v>44429</v>
      </c>
    </row>
    <row r="15" spans="1:15" s="159" customFormat="1" ht="24.95" customHeight="1">
      <c r="A15" s="537" t="s">
        <v>281</v>
      </c>
      <c r="B15" s="569" t="s">
        <v>289</v>
      </c>
      <c r="C15" s="393" t="s">
        <v>328</v>
      </c>
      <c r="D15" s="393" t="s">
        <v>359</v>
      </c>
      <c r="E15" s="393" t="s">
        <v>329</v>
      </c>
      <c r="F15" s="393" t="s">
        <v>362</v>
      </c>
      <c r="G15" s="537" t="s">
        <v>272</v>
      </c>
      <c r="H15" s="553" t="s">
        <v>343</v>
      </c>
      <c r="I15" s="376">
        <f t="shared" si="0"/>
        <v>44415</v>
      </c>
      <c r="J15" s="376">
        <f t="shared" si="0"/>
        <v>44416</v>
      </c>
      <c r="K15" s="361">
        <f t="shared" si="0"/>
        <v>44430</v>
      </c>
      <c r="L15" s="361">
        <f t="shared" si="0"/>
        <v>44433</v>
      </c>
      <c r="M15" s="361">
        <f t="shared" si="0"/>
        <v>44433</v>
      </c>
      <c r="N15" s="361">
        <f t="shared" si="0"/>
        <v>44436</v>
      </c>
    </row>
    <row r="16" spans="1:15" ht="22.5" customHeight="1">
      <c r="A16" s="568" t="s">
        <v>421</v>
      </c>
      <c r="B16" s="569" t="s">
        <v>138</v>
      </c>
      <c r="C16" s="393" t="s">
        <v>358</v>
      </c>
      <c r="D16" s="393" t="s">
        <v>338</v>
      </c>
      <c r="E16" s="393" t="s">
        <v>389</v>
      </c>
      <c r="F16" s="393" t="s">
        <v>363</v>
      </c>
      <c r="G16" s="537" t="s">
        <v>271</v>
      </c>
      <c r="H16" s="553" t="s">
        <v>472</v>
      </c>
      <c r="I16" s="376">
        <f t="shared" si="0"/>
        <v>44422</v>
      </c>
      <c r="J16" s="376">
        <f t="shared" si="0"/>
        <v>44423</v>
      </c>
      <c r="K16" s="361">
        <f t="shared" ref="K16:N16" si="1">K15+7</f>
        <v>44437</v>
      </c>
      <c r="L16" s="361">
        <f t="shared" si="1"/>
        <v>44440</v>
      </c>
      <c r="M16" s="361">
        <f t="shared" si="1"/>
        <v>44440</v>
      </c>
      <c r="N16" s="361">
        <f t="shared" si="1"/>
        <v>44443</v>
      </c>
    </row>
    <row r="17" spans="1:16" ht="22.5" customHeight="1">
      <c r="A17" s="537" t="s">
        <v>139</v>
      </c>
      <c r="B17" s="569" t="s">
        <v>422</v>
      </c>
      <c r="C17" s="393" t="s">
        <v>377</v>
      </c>
      <c r="D17" s="393" t="s">
        <v>383</v>
      </c>
      <c r="E17" s="393" t="s">
        <v>390</v>
      </c>
      <c r="F17" s="393" t="s">
        <v>395</v>
      </c>
      <c r="G17" s="537" t="s">
        <v>302</v>
      </c>
      <c r="H17" s="553" t="s">
        <v>473</v>
      </c>
      <c r="I17" s="376">
        <f t="shared" si="0"/>
        <v>44429</v>
      </c>
      <c r="J17" s="376">
        <f t="shared" si="0"/>
        <v>44430</v>
      </c>
      <c r="K17" s="361">
        <f t="shared" si="0"/>
        <v>44444</v>
      </c>
      <c r="L17" s="361">
        <f t="shared" si="0"/>
        <v>44447</v>
      </c>
      <c r="M17" s="361">
        <f t="shared" si="0"/>
        <v>44447</v>
      </c>
      <c r="N17" s="361">
        <f t="shared" si="0"/>
        <v>44450</v>
      </c>
    </row>
    <row r="18" spans="1:16" ht="22.5" customHeight="1">
      <c r="A18" s="570" t="s">
        <v>423</v>
      </c>
      <c r="B18" s="570" t="s">
        <v>275</v>
      </c>
      <c r="C18" s="393" t="s">
        <v>378</v>
      </c>
      <c r="D18" s="393" t="s">
        <v>384</v>
      </c>
      <c r="E18" s="393" t="s">
        <v>391</v>
      </c>
      <c r="F18" s="393" t="s">
        <v>396</v>
      </c>
      <c r="G18" s="537" t="s">
        <v>260</v>
      </c>
      <c r="H18" s="553" t="s">
        <v>474</v>
      </c>
      <c r="I18" s="376">
        <f t="shared" si="0"/>
        <v>44436</v>
      </c>
      <c r="J18" s="376">
        <f t="shared" si="0"/>
        <v>44437</v>
      </c>
      <c r="K18" s="361">
        <f t="shared" si="0"/>
        <v>44451</v>
      </c>
      <c r="L18" s="361">
        <f t="shared" si="0"/>
        <v>44454</v>
      </c>
      <c r="M18" s="361">
        <f t="shared" si="0"/>
        <v>44454</v>
      </c>
      <c r="N18" s="361">
        <f t="shared" si="0"/>
        <v>44457</v>
      </c>
    </row>
    <row r="19" spans="1:16" ht="22.5" customHeight="1">
      <c r="A19" s="537" t="s">
        <v>285</v>
      </c>
      <c r="B19" s="569" t="s">
        <v>424</v>
      </c>
      <c r="C19" s="393" t="s">
        <v>379</v>
      </c>
      <c r="D19" s="393" t="s">
        <v>385</v>
      </c>
      <c r="E19" s="393" t="s">
        <v>392</v>
      </c>
      <c r="F19" s="393" t="s">
        <v>397</v>
      </c>
      <c r="G19" s="537" t="s">
        <v>270</v>
      </c>
      <c r="H19" s="553" t="s">
        <v>475</v>
      </c>
      <c r="I19" s="376">
        <f t="shared" si="0"/>
        <v>44443</v>
      </c>
      <c r="J19" s="376">
        <f t="shared" si="0"/>
        <v>44444</v>
      </c>
      <c r="K19" s="361">
        <f t="shared" si="0"/>
        <v>44458</v>
      </c>
      <c r="L19" s="361">
        <f t="shared" si="0"/>
        <v>44461</v>
      </c>
      <c r="M19" s="361">
        <f t="shared" si="0"/>
        <v>44461</v>
      </c>
      <c r="N19" s="361">
        <f t="shared" si="0"/>
        <v>44464</v>
      </c>
    </row>
    <row r="20" spans="1:16">
      <c r="A20" s="19"/>
    </row>
    <row r="21" spans="1:16">
      <c r="A21" s="19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19"/>
      <c r="I22" s="19"/>
      <c r="J22" s="19"/>
      <c r="K22" s="19"/>
      <c r="L22" s="19"/>
    </row>
    <row r="23" spans="1:16" s="53" customFormat="1" ht="15.75">
      <c r="A23" s="50" t="s">
        <v>250</v>
      </c>
      <c r="B23" s="51"/>
      <c r="C23" s="52"/>
      <c r="D23" s="52"/>
      <c r="E23" s="52"/>
      <c r="F23" s="52"/>
      <c r="G23" s="52"/>
      <c r="H23" s="52"/>
      <c r="K23" s="155" t="s">
        <v>248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52"/>
      <c r="K24" s="155" t="s">
        <v>249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K25" s="155" t="s">
        <v>254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64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64"/>
      <c r="H27" s="53"/>
      <c r="I27" s="53"/>
      <c r="J27" s="53"/>
      <c r="K27" s="50"/>
      <c r="L27" s="53"/>
    </row>
    <row r="28" spans="1:16" ht="15.75">
      <c r="A28" s="63" t="s">
        <v>2</v>
      </c>
      <c r="B28" s="43"/>
      <c r="C28" s="17"/>
      <c r="D28" s="17"/>
      <c r="E28" s="26"/>
      <c r="F28" s="17"/>
      <c r="G28" s="161"/>
      <c r="H28" s="26"/>
      <c r="I28" s="162"/>
      <c r="J28" s="162"/>
      <c r="L28" s="25"/>
      <c r="N28" s="25"/>
    </row>
    <row r="29" spans="1:16" ht="3" customHeight="1">
      <c r="A29" s="63"/>
      <c r="B29" s="43"/>
      <c r="C29" s="17"/>
      <c r="D29" s="17"/>
      <c r="E29" s="26"/>
      <c r="F29" s="17"/>
      <c r="G29" s="161"/>
      <c r="H29" s="26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26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26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L33" s="25"/>
      <c r="N33" s="25"/>
    </row>
    <row r="34" spans="1:14" ht="15">
      <c r="A34" s="58" t="s">
        <v>255</v>
      </c>
      <c r="B34" s="30"/>
      <c r="G34" s="170"/>
      <c r="L34" s="25"/>
      <c r="N34" s="25"/>
    </row>
  </sheetData>
  <customSheetViews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1"/>
    </customSheetView>
    <customSheetView guid="{2D64A94D-C66C-4FD3-8201-7F642E1B0F95}" scale="90" showPageBreaks="1" showGridLines="0" fitToPage="1" view="pageBreakPreview">
      <selection activeCell="D12" sqref="D12"/>
      <pageMargins left="0.25" right="0.25" top="0.47" bottom="0.41" header="0.3" footer="0.3"/>
      <pageSetup scale="69" orientation="landscape" r:id="rId2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3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4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5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7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8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9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0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1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2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3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4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5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6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17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18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19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0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1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2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3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68" orientation="landscape" r:id="rId24"/>
  <ignoredErrors>
    <ignoredError sqref="E11:F11" numberStoredAsText="1"/>
  </ignoredErrors>
  <drawing r:id="rId2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P34"/>
  <sheetViews>
    <sheetView showGridLines="0" view="pageBreakPreview" topLeftCell="A7" zoomScaleSheetLayoutView="100" workbookViewId="0">
      <selection activeCell="N19" sqref="N19"/>
    </sheetView>
  </sheetViews>
  <sheetFormatPr defaultColWidth="8" defaultRowHeight="12.75"/>
  <cols>
    <col min="1" max="1" width="18.109375" style="25" customWidth="1"/>
    <col min="2" max="2" width="9.88671875" style="29" customWidth="1"/>
    <col min="3" max="4" width="9.44140625" style="25" customWidth="1"/>
    <col min="5" max="6" width="8.33203125" style="25" customWidth="1"/>
    <col min="7" max="7" width="18.109375" style="25" customWidth="1"/>
    <col min="8" max="8" width="7.88671875" style="170" customWidth="1"/>
    <col min="9" max="10" width="8.33203125" style="25" customWidth="1"/>
    <col min="11" max="11" width="8" style="25" customWidth="1"/>
    <col min="12" max="12" width="8.33203125" style="30" customWidth="1"/>
    <col min="13" max="13" width="8.33203125" style="25" customWidth="1"/>
    <col min="14" max="14" width="8.33203125" style="30" customWidth="1"/>
    <col min="15" max="16384" width="8" style="25"/>
  </cols>
  <sheetData>
    <row r="2" spans="1:14" s="16" customFormat="1" ht="37.5">
      <c r="A2" s="616" t="s">
        <v>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4" s="16" customFormat="1" ht="32.25" customHeight="1">
      <c r="A3" s="654" t="s">
        <v>88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</row>
    <row r="4" spans="1:14" s="13" customFormat="1" ht="15" customHeight="1">
      <c r="A4" s="14"/>
      <c r="B4" s="15"/>
      <c r="G4" s="14"/>
      <c r="H4" s="266"/>
      <c r="K4" s="14"/>
      <c r="M4" s="14"/>
    </row>
    <row r="5" spans="1:14" s="13" customFormat="1" ht="15" customHeight="1">
      <c r="A5" s="66" t="s">
        <v>22</v>
      </c>
      <c r="B5" s="15"/>
      <c r="G5" s="14"/>
      <c r="H5" s="266"/>
      <c r="J5" s="68"/>
      <c r="K5" s="699"/>
      <c r="L5" s="700"/>
      <c r="M5" s="709"/>
      <c r="N5" s="710"/>
    </row>
    <row r="6" spans="1:14">
      <c r="L6" s="247" t="s">
        <v>90</v>
      </c>
      <c r="M6" s="614">
        <f ca="1">'MENU '!K8</f>
        <v>44370</v>
      </c>
      <c r="N6" s="614"/>
    </row>
    <row r="7" spans="1:14" ht="13.5" thickBot="1">
      <c r="A7" s="19"/>
    </row>
    <row r="8" spans="1:14" s="76" customFormat="1" ht="18" customHeight="1" thickTop="1">
      <c r="A8" s="684" t="s">
        <v>3</v>
      </c>
      <c r="B8" s="676" t="s">
        <v>10</v>
      </c>
      <c r="C8" s="686" t="s">
        <v>18</v>
      </c>
      <c r="D8" s="686"/>
      <c r="E8" s="687" t="s">
        <v>27</v>
      </c>
      <c r="F8" s="687"/>
      <c r="G8" s="660" t="s">
        <v>31</v>
      </c>
      <c r="H8" s="630" t="s">
        <v>10</v>
      </c>
      <c r="I8" s="683" t="s">
        <v>27</v>
      </c>
      <c r="J8" s="683"/>
      <c r="K8" s="608" t="s">
        <v>13</v>
      </c>
      <c r="L8" s="608"/>
      <c r="M8" s="666" t="s">
        <v>14</v>
      </c>
      <c r="N8" s="667"/>
    </row>
    <row r="9" spans="1:14" s="76" customFormat="1" ht="17.25" customHeight="1">
      <c r="A9" s="685"/>
      <c r="B9" s="677"/>
      <c r="C9" s="199" t="s">
        <v>4</v>
      </c>
      <c r="D9" s="199" t="s">
        <v>0</v>
      </c>
      <c r="E9" s="199" t="s">
        <v>4</v>
      </c>
      <c r="F9" s="199" t="s">
        <v>0</v>
      </c>
      <c r="G9" s="691"/>
      <c r="H9" s="690"/>
      <c r="I9" s="199" t="s">
        <v>4</v>
      </c>
      <c r="J9" s="199" t="s">
        <v>0</v>
      </c>
      <c r="K9" s="199" t="s">
        <v>4</v>
      </c>
      <c r="L9" s="199" t="s">
        <v>0</v>
      </c>
      <c r="M9" s="237" t="s">
        <v>4</v>
      </c>
      <c r="N9" s="200" t="s">
        <v>0</v>
      </c>
    </row>
    <row r="10" spans="1:14" s="76" customFormat="1" ht="14.25" customHeight="1">
      <c r="A10" s="685"/>
      <c r="B10" s="677"/>
      <c r="C10" s="201" t="s">
        <v>9</v>
      </c>
      <c r="D10" s="201" t="s">
        <v>8</v>
      </c>
      <c r="E10" s="201" t="s">
        <v>6</v>
      </c>
      <c r="F10" s="201" t="s">
        <v>11</v>
      </c>
      <c r="G10" s="691"/>
      <c r="H10" s="690"/>
      <c r="I10" s="207" t="s">
        <v>9</v>
      </c>
      <c r="J10" s="207" t="s">
        <v>9</v>
      </c>
      <c r="K10" s="207" t="s">
        <v>8</v>
      </c>
      <c r="L10" s="207" t="s">
        <v>6</v>
      </c>
      <c r="M10" s="238" t="s">
        <v>11</v>
      </c>
      <c r="N10" s="209" t="s">
        <v>7</v>
      </c>
    </row>
    <row r="11" spans="1:14" s="76" customFormat="1" ht="14.25" customHeight="1">
      <c r="A11" s="711"/>
      <c r="B11" s="677"/>
      <c r="C11" s="210">
        <v>0.41666666666666669</v>
      </c>
      <c r="D11" s="210">
        <v>0.41666666666666669</v>
      </c>
      <c r="E11" s="210">
        <v>0.66666666666666663</v>
      </c>
      <c r="F11" s="210">
        <v>0.54166666666666663</v>
      </c>
      <c r="G11" s="691"/>
      <c r="H11" s="690"/>
      <c r="I11" s="213">
        <v>0.33333333333333331</v>
      </c>
      <c r="J11" s="213" t="s">
        <v>89</v>
      </c>
      <c r="K11" s="211">
        <v>0.33333333333333331</v>
      </c>
      <c r="L11" s="211">
        <v>0.66666666666666663</v>
      </c>
      <c r="M11" s="239">
        <v>0.29166666666666669</v>
      </c>
      <c r="N11" s="212">
        <v>0.66666666666666663</v>
      </c>
    </row>
    <row r="12" spans="1:14" s="159" customFormat="1" ht="24.95" customHeight="1" thickBot="1">
      <c r="A12" s="568" t="s">
        <v>307</v>
      </c>
      <c r="B12" s="569" t="s">
        <v>308</v>
      </c>
      <c r="C12" s="393" t="s">
        <v>325</v>
      </c>
      <c r="D12" s="393" t="s">
        <v>326</v>
      </c>
      <c r="E12" s="393" t="s">
        <v>296</v>
      </c>
      <c r="F12" s="393" t="s">
        <v>370</v>
      </c>
      <c r="G12" s="577" t="s">
        <v>222</v>
      </c>
      <c r="H12" s="255"/>
      <c r="I12" s="361">
        <v>44387</v>
      </c>
      <c r="J12" s="361">
        <v>44387</v>
      </c>
      <c r="K12" s="361">
        <v>44403</v>
      </c>
      <c r="L12" s="361">
        <v>44406</v>
      </c>
      <c r="M12" s="361">
        <v>44407</v>
      </c>
      <c r="N12" s="174">
        <v>44408</v>
      </c>
    </row>
    <row r="13" spans="1:14" s="159" customFormat="1" ht="24.95" customHeight="1" thickTop="1">
      <c r="A13" s="537" t="s">
        <v>306</v>
      </c>
      <c r="B13" s="569" t="s">
        <v>305</v>
      </c>
      <c r="C13" s="393" t="s">
        <v>333</v>
      </c>
      <c r="D13" s="393" t="s">
        <v>296</v>
      </c>
      <c r="E13" s="393" t="s">
        <v>334</v>
      </c>
      <c r="F13" s="393" t="s">
        <v>327</v>
      </c>
      <c r="G13" s="390" t="s">
        <v>261</v>
      </c>
      <c r="H13" s="383" t="s">
        <v>345</v>
      </c>
      <c r="I13" s="361">
        <f t="shared" ref="I13:J13" si="0">I12+7</f>
        <v>44394</v>
      </c>
      <c r="J13" s="361">
        <f t="shared" si="0"/>
        <v>44394</v>
      </c>
      <c r="K13" s="361">
        <v>44408</v>
      </c>
      <c r="L13" s="361">
        <v>44411</v>
      </c>
      <c r="M13" s="361">
        <v>44412</v>
      </c>
      <c r="N13" s="361">
        <v>44413</v>
      </c>
    </row>
    <row r="14" spans="1:14" s="159" customFormat="1" ht="24.95" customHeight="1">
      <c r="A14" s="570" t="s">
        <v>136</v>
      </c>
      <c r="B14" s="570" t="s">
        <v>305</v>
      </c>
      <c r="C14" s="393" t="s">
        <v>336</v>
      </c>
      <c r="D14" s="393" t="s">
        <v>400</v>
      </c>
      <c r="E14" s="393" t="s">
        <v>359</v>
      </c>
      <c r="F14" s="393" t="s">
        <v>299</v>
      </c>
      <c r="G14" s="390" t="s">
        <v>221</v>
      </c>
      <c r="H14" s="399" t="s">
        <v>346</v>
      </c>
      <c r="I14" s="361">
        <f t="shared" ref="I14:L19" si="1">I13+7</f>
        <v>44401</v>
      </c>
      <c r="J14" s="361">
        <f t="shared" si="1"/>
        <v>44401</v>
      </c>
      <c r="K14" s="361">
        <f t="shared" ref="K14:N15" si="2">(K13+7)</f>
        <v>44415</v>
      </c>
      <c r="L14" s="361">
        <f t="shared" si="2"/>
        <v>44418</v>
      </c>
      <c r="M14" s="361">
        <f t="shared" si="2"/>
        <v>44419</v>
      </c>
      <c r="N14" s="174">
        <f t="shared" si="2"/>
        <v>44420</v>
      </c>
    </row>
    <row r="15" spans="1:14" s="159" customFormat="1" ht="24.95" customHeight="1">
      <c r="A15" s="537" t="s">
        <v>281</v>
      </c>
      <c r="B15" s="569" t="s">
        <v>289</v>
      </c>
      <c r="C15" s="393" t="s">
        <v>328</v>
      </c>
      <c r="D15" s="393" t="s">
        <v>359</v>
      </c>
      <c r="E15" s="393" t="s">
        <v>300</v>
      </c>
      <c r="F15" s="393" t="s">
        <v>337</v>
      </c>
      <c r="G15" s="390" t="s">
        <v>344</v>
      </c>
      <c r="H15" s="383" t="s">
        <v>347</v>
      </c>
      <c r="I15" s="361">
        <f>I14+7</f>
        <v>44408</v>
      </c>
      <c r="J15" s="361">
        <f t="shared" si="1"/>
        <v>44408</v>
      </c>
      <c r="K15" s="361">
        <f t="shared" si="2"/>
        <v>44422</v>
      </c>
      <c r="L15" s="361">
        <f t="shared" si="2"/>
        <v>44425</v>
      </c>
      <c r="M15" s="361">
        <f t="shared" si="2"/>
        <v>44426</v>
      </c>
      <c r="N15" s="174">
        <f t="shared" si="2"/>
        <v>44427</v>
      </c>
    </row>
    <row r="16" spans="1:14" s="159" customFormat="1" ht="24.95" customHeight="1" thickBot="1">
      <c r="A16" s="568" t="s">
        <v>421</v>
      </c>
      <c r="B16" s="569" t="s">
        <v>138</v>
      </c>
      <c r="C16" s="393" t="s">
        <v>358</v>
      </c>
      <c r="D16" s="393" t="s">
        <v>338</v>
      </c>
      <c r="E16" s="393" t="s">
        <v>364</v>
      </c>
      <c r="F16" s="393" t="s">
        <v>371</v>
      </c>
      <c r="G16" s="577" t="s">
        <v>222</v>
      </c>
      <c r="H16" s="255"/>
      <c r="I16" s="361">
        <f t="shared" si="1"/>
        <v>44415</v>
      </c>
      <c r="J16" s="361">
        <f t="shared" si="1"/>
        <v>44415</v>
      </c>
      <c r="K16" s="361">
        <f>K15+7</f>
        <v>44429</v>
      </c>
      <c r="L16" s="361">
        <f>L15+7</f>
        <v>44432</v>
      </c>
      <c r="M16" s="361">
        <f>(M15+7)</f>
        <v>44433</v>
      </c>
      <c r="N16" s="361">
        <f>(N15+7)</f>
        <v>44434</v>
      </c>
    </row>
    <row r="17" spans="1:16" s="159" customFormat="1" ht="24.95" customHeight="1" thickTop="1">
      <c r="A17" s="537" t="s">
        <v>139</v>
      </c>
      <c r="B17" s="569" t="s">
        <v>422</v>
      </c>
      <c r="C17" s="393" t="s">
        <v>377</v>
      </c>
      <c r="D17" s="393" t="s">
        <v>383</v>
      </c>
      <c r="E17" s="393" t="s">
        <v>365</v>
      </c>
      <c r="F17" s="393" t="s">
        <v>372</v>
      </c>
      <c r="G17" s="390" t="s">
        <v>261</v>
      </c>
      <c r="H17" s="383" t="s">
        <v>476</v>
      </c>
      <c r="I17" s="361">
        <f t="shared" si="1"/>
        <v>44422</v>
      </c>
      <c r="J17" s="361">
        <f t="shared" si="1"/>
        <v>44422</v>
      </c>
      <c r="K17" s="361">
        <f t="shared" si="1"/>
        <v>44436</v>
      </c>
      <c r="L17" s="361">
        <f t="shared" si="1"/>
        <v>44439</v>
      </c>
      <c r="M17" s="361">
        <f t="shared" ref="M17:N19" si="3">(M16+7)</f>
        <v>44440</v>
      </c>
      <c r="N17" s="361">
        <f t="shared" si="3"/>
        <v>44441</v>
      </c>
    </row>
    <row r="18" spans="1:16" s="159" customFormat="1" ht="24.95" customHeight="1">
      <c r="A18" s="570" t="s">
        <v>423</v>
      </c>
      <c r="B18" s="570" t="s">
        <v>275</v>
      </c>
      <c r="C18" s="393" t="s">
        <v>378</v>
      </c>
      <c r="D18" s="393" t="s">
        <v>384</v>
      </c>
      <c r="E18" s="393" t="s">
        <v>366</v>
      </c>
      <c r="F18" s="393" t="s">
        <v>373</v>
      </c>
      <c r="G18" s="577" t="s">
        <v>222</v>
      </c>
      <c r="H18" s="383"/>
      <c r="I18" s="361">
        <f t="shared" si="1"/>
        <v>44429</v>
      </c>
      <c r="J18" s="361">
        <f t="shared" si="1"/>
        <v>44429</v>
      </c>
      <c r="K18" s="361">
        <f t="shared" si="1"/>
        <v>44443</v>
      </c>
      <c r="L18" s="361">
        <f t="shared" si="1"/>
        <v>44446</v>
      </c>
      <c r="M18" s="361">
        <f t="shared" si="3"/>
        <v>44447</v>
      </c>
      <c r="N18" s="361">
        <f t="shared" si="3"/>
        <v>44448</v>
      </c>
    </row>
    <row r="19" spans="1:16" s="159" customFormat="1" ht="24.95" customHeight="1" thickBot="1">
      <c r="A19" s="537" t="s">
        <v>285</v>
      </c>
      <c r="B19" s="569" t="s">
        <v>424</v>
      </c>
      <c r="C19" s="393" t="s">
        <v>379</v>
      </c>
      <c r="D19" s="393" t="s">
        <v>385</v>
      </c>
      <c r="E19" s="393" t="s">
        <v>367</v>
      </c>
      <c r="F19" s="393" t="s">
        <v>374</v>
      </c>
      <c r="G19" s="390" t="s">
        <v>221</v>
      </c>
      <c r="H19" s="255" t="s">
        <v>477</v>
      </c>
      <c r="I19" s="176">
        <f t="shared" si="1"/>
        <v>44436</v>
      </c>
      <c r="J19" s="176">
        <f t="shared" si="1"/>
        <v>44436</v>
      </c>
      <c r="K19" s="176">
        <f t="shared" si="1"/>
        <v>44450</v>
      </c>
      <c r="L19" s="176">
        <f t="shared" si="1"/>
        <v>44453</v>
      </c>
      <c r="M19" s="176">
        <f t="shared" si="3"/>
        <v>44454</v>
      </c>
      <c r="N19" s="177">
        <f t="shared" si="3"/>
        <v>44455</v>
      </c>
    </row>
    <row r="20" spans="1:16" s="159" customFormat="1" ht="24.95" customHeight="1" thickTop="1" thickBot="1">
      <c r="A20" s="395"/>
      <c r="B20" s="234"/>
      <c r="C20" s="231"/>
      <c r="D20" s="231"/>
      <c r="E20" s="366"/>
      <c r="F20" s="366"/>
      <c r="G20" s="397"/>
      <c r="H20" s="398"/>
      <c r="I20" s="195"/>
      <c r="J20" s="195"/>
      <c r="K20" s="195"/>
      <c r="L20" s="195"/>
      <c r="M20" s="195"/>
      <c r="N20" s="195"/>
    </row>
    <row r="21" spans="1:16" s="159" customFormat="1" ht="24.95" customHeight="1" thickTop="1">
      <c r="A21" s="250" t="s">
        <v>32</v>
      </c>
      <c r="B21" s="251"/>
      <c r="C21" s="257"/>
      <c r="D21" s="257"/>
      <c r="E21" s="195"/>
      <c r="F21" s="195"/>
      <c r="G21" s="77"/>
      <c r="H21" s="267"/>
      <c r="I21" s="195"/>
      <c r="J21" s="195"/>
      <c r="K21" s="195"/>
      <c r="L21" s="195"/>
      <c r="M21" s="195"/>
      <c r="N21" s="195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20"/>
      <c r="I22" s="19"/>
      <c r="J22" s="19"/>
      <c r="K22" s="19"/>
      <c r="L22" s="19"/>
    </row>
    <row r="23" spans="1:16" s="53" customFormat="1" ht="15.75">
      <c r="A23" s="50" t="s">
        <v>250</v>
      </c>
      <c r="B23" s="51"/>
      <c r="C23" s="52"/>
      <c r="D23" s="52"/>
      <c r="E23" s="52"/>
      <c r="F23" s="52"/>
      <c r="G23" s="52"/>
      <c r="H23" s="64"/>
      <c r="I23" s="50"/>
      <c r="K23" s="155" t="s">
        <v>248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64"/>
      <c r="I24" s="50"/>
      <c r="K24" s="155" t="s">
        <v>249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H25" s="268"/>
      <c r="I25" s="50"/>
      <c r="K25" s="155" t="s">
        <v>254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263"/>
      <c r="H26" s="268"/>
      <c r="I26" s="50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263"/>
      <c r="H27" s="268"/>
      <c r="I27" s="50"/>
      <c r="J27" s="53"/>
      <c r="K27" s="50"/>
      <c r="L27" s="53"/>
    </row>
    <row r="28" spans="1:16" ht="15.75">
      <c r="A28" s="235" t="s">
        <v>2</v>
      </c>
      <c r="B28" s="43"/>
      <c r="C28" s="17"/>
      <c r="D28" s="17"/>
      <c r="E28" s="26"/>
      <c r="F28" s="17"/>
      <c r="G28" s="161"/>
      <c r="H28" s="161"/>
      <c r="I28" s="162"/>
      <c r="J28" s="162"/>
      <c r="L28" s="25"/>
      <c r="N28" s="25"/>
    </row>
    <row r="29" spans="1:16" ht="3" customHeight="1">
      <c r="A29" s="235"/>
      <c r="B29" s="43"/>
      <c r="C29" s="17"/>
      <c r="D29" s="17"/>
      <c r="E29" s="26"/>
      <c r="F29" s="17"/>
      <c r="G29" s="161"/>
      <c r="H29" s="161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161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161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J33" s="25">
        <f>K12-D12</f>
        <v>21</v>
      </c>
      <c r="L33" s="25"/>
      <c r="N33" s="25"/>
    </row>
    <row r="34" spans="1:14" ht="15">
      <c r="A34" s="58" t="s">
        <v>255</v>
      </c>
      <c r="B34" s="30"/>
      <c r="G34" s="170"/>
      <c r="L34" s="25"/>
      <c r="N34" s="25"/>
    </row>
  </sheetData>
  <customSheetViews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2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3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4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5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6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7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8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9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0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1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2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3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4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5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6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17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18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19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0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1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76" orientation="landscape" r:id="rId22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3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29" type="noConversion"/>
  <hyperlinks>
    <hyperlink ref="A5" display="BACK TO MENU" xr:uid="{00000000-0004-0000-0C00-000000000000}"/>
  </hyperlinks>
  <pageMargins left="0.25" right="0.25" top="0.47" bottom="0.41" header="0.3" footer="0.3"/>
  <pageSetup scale="76" orientation="landscape" r:id="rId24"/>
  <headerFooter alignWithMargins="0"/>
  <drawing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44"/>
  <sheetViews>
    <sheetView workbookViewId="0">
      <selection activeCell="F74" sqref="F74"/>
    </sheetView>
  </sheetViews>
  <sheetFormatPr defaultColWidth="8.88671875" defaultRowHeight="12.75"/>
  <cols>
    <col min="1" max="1" width="19.88671875" style="25" customWidth="1"/>
    <col min="2" max="2" width="9.88671875" style="29" customWidth="1"/>
    <col min="3" max="4" width="9.44140625" style="25" customWidth="1"/>
    <col min="5" max="5" width="8.88671875" style="25" customWidth="1"/>
    <col min="6" max="6" width="8.33203125" style="25" customWidth="1"/>
    <col min="7" max="7" width="17.44140625" style="25" customWidth="1"/>
    <col min="8" max="9" width="8.33203125" style="25" customWidth="1"/>
    <col min="10" max="10" width="8.109375" style="25" customWidth="1"/>
    <col min="11" max="12" width="8.33203125" style="30" customWidth="1"/>
    <col min="13" max="16384" width="8.88671875" style="25"/>
  </cols>
  <sheetData>
    <row r="2" spans="1:13" s="16" customFormat="1" ht="37.5">
      <c r="A2" s="616" t="s">
        <v>1</v>
      </c>
      <c r="B2" s="617"/>
      <c r="C2" s="617"/>
      <c r="D2" s="617"/>
      <c r="E2" s="617"/>
      <c r="F2" s="617"/>
      <c r="G2" s="617"/>
      <c r="H2" s="617"/>
      <c r="I2" s="617"/>
      <c r="J2" s="617"/>
      <c r="K2" s="269"/>
      <c r="L2" s="269"/>
    </row>
    <row r="3" spans="1:13" s="16" customFormat="1" ht="32.25" customHeight="1">
      <c r="A3" s="712" t="s">
        <v>98</v>
      </c>
      <c r="B3" s="713"/>
      <c r="C3" s="713"/>
      <c r="D3" s="713"/>
      <c r="E3" s="713"/>
      <c r="F3" s="713"/>
      <c r="G3" s="713"/>
      <c r="H3" s="713"/>
      <c r="I3" s="713"/>
      <c r="J3" s="713"/>
      <c r="K3" s="271"/>
      <c r="L3" s="271"/>
    </row>
    <row r="4" spans="1:13" s="13" customFormat="1" ht="15" customHeight="1">
      <c r="A4" s="14"/>
      <c r="B4" s="15"/>
      <c r="G4" s="14"/>
      <c r="H4" s="15"/>
    </row>
    <row r="5" spans="1:13" s="13" customFormat="1" ht="15" customHeight="1">
      <c r="A5" s="185" t="s">
        <v>22</v>
      </c>
      <c r="B5" s="15"/>
      <c r="G5" s="14"/>
      <c r="H5" s="15"/>
      <c r="J5" s="186"/>
      <c r="K5" s="198"/>
      <c r="L5" s="198"/>
    </row>
    <row r="6" spans="1:13">
      <c r="K6" s="260" t="s">
        <v>92</v>
      </c>
      <c r="L6" s="709">
        <f ca="1">'MENU '!K8</f>
        <v>44370</v>
      </c>
      <c r="M6" s="710"/>
    </row>
    <row r="8" spans="1:13" s="76" customFormat="1" ht="15.75" hidden="1" customHeight="1" thickTop="1">
      <c r="A8" s="684" t="s">
        <v>3</v>
      </c>
      <c r="B8" s="630" t="s">
        <v>10</v>
      </c>
      <c r="C8" s="608" t="s">
        <v>60</v>
      </c>
      <c r="D8" s="608"/>
      <c r="E8" s="683" t="s">
        <v>73</v>
      </c>
      <c r="F8" s="683"/>
      <c r="G8" s="714" t="s">
        <v>31</v>
      </c>
      <c r="H8" s="630" t="s">
        <v>10</v>
      </c>
      <c r="I8" s="683" t="s">
        <v>73</v>
      </c>
      <c r="J8" s="683"/>
      <c r="K8" s="608" t="s">
        <v>26</v>
      </c>
      <c r="L8" s="667"/>
    </row>
    <row r="9" spans="1:13" s="76" customFormat="1" ht="14.25" hidden="1" customHeight="1">
      <c r="A9" s="685"/>
      <c r="B9" s="631"/>
      <c r="C9" s="199" t="s">
        <v>4</v>
      </c>
      <c r="D9" s="199" t="s">
        <v>0</v>
      </c>
      <c r="E9" s="199" t="s">
        <v>4</v>
      </c>
      <c r="F9" s="199" t="s">
        <v>0</v>
      </c>
      <c r="G9" s="715"/>
      <c r="H9" s="690"/>
      <c r="I9" s="270" t="s">
        <v>4</v>
      </c>
      <c r="J9" s="270" t="s">
        <v>0</v>
      </c>
      <c r="K9" s="270" t="s">
        <v>4</v>
      </c>
      <c r="L9" s="214" t="s">
        <v>0</v>
      </c>
    </row>
    <row r="10" spans="1:13" s="76" customFormat="1" ht="14.25" hidden="1" customHeight="1">
      <c r="A10" s="685"/>
      <c r="B10" s="631"/>
      <c r="C10" s="207" t="s">
        <v>9</v>
      </c>
      <c r="D10" s="207" t="s">
        <v>8</v>
      </c>
      <c r="E10" s="201" t="s">
        <v>9</v>
      </c>
      <c r="F10" s="201" t="s">
        <v>8</v>
      </c>
      <c r="G10" s="715"/>
      <c r="H10" s="690"/>
      <c r="I10" s="215" t="s">
        <v>9</v>
      </c>
      <c r="J10" s="215" t="s">
        <v>8</v>
      </c>
      <c r="K10" s="215" t="s">
        <v>12</v>
      </c>
      <c r="L10" s="216" t="s">
        <v>12</v>
      </c>
    </row>
    <row r="11" spans="1:13" s="76" customFormat="1" ht="14.25" hidden="1" customHeight="1">
      <c r="A11" s="685"/>
      <c r="B11" s="631"/>
      <c r="C11" s="213">
        <v>0.75</v>
      </c>
      <c r="D11" s="213">
        <v>0.29166666666666669</v>
      </c>
      <c r="E11" s="210">
        <v>0.33333333333333331</v>
      </c>
      <c r="F11" s="210">
        <v>0.16666666666666666</v>
      </c>
      <c r="G11" s="715"/>
      <c r="H11" s="690"/>
      <c r="I11" s="217">
        <v>0.75</v>
      </c>
      <c r="J11" s="217">
        <v>0.5</v>
      </c>
      <c r="K11" s="217">
        <v>0.25</v>
      </c>
      <c r="L11" s="218">
        <v>0.83333333333333337</v>
      </c>
    </row>
    <row r="12" spans="1:13" s="159" customFormat="1" ht="21.95" hidden="1" customHeight="1">
      <c r="A12" s="191" t="s">
        <v>78</v>
      </c>
      <c r="B12" s="226" t="s">
        <v>61</v>
      </c>
      <c r="C12" s="172">
        <v>42890</v>
      </c>
      <c r="D12" s="172">
        <v>42891</v>
      </c>
      <c r="E12" s="179">
        <v>42897</v>
      </c>
      <c r="F12" s="179">
        <v>42898</v>
      </c>
      <c r="G12" s="180" t="s">
        <v>48</v>
      </c>
      <c r="H12" s="181" t="s">
        <v>47</v>
      </c>
      <c r="I12" s="172">
        <v>42904</v>
      </c>
      <c r="J12" s="172">
        <v>42905</v>
      </c>
      <c r="K12" s="182">
        <v>42938</v>
      </c>
      <c r="L12" s="174">
        <v>42938</v>
      </c>
    </row>
    <row r="13" spans="1:13" s="159" customFormat="1" ht="21.95" hidden="1" customHeight="1">
      <c r="A13" s="191" t="s">
        <v>75</v>
      </c>
      <c r="B13" s="226" t="s">
        <v>71</v>
      </c>
      <c r="C13" s="172">
        <f t="shared" ref="C13:F16" si="0">C12+7</f>
        <v>42897</v>
      </c>
      <c r="D13" s="172">
        <f t="shared" si="0"/>
        <v>42898</v>
      </c>
      <c r="E13" s="179">
        <f t="shared" si="0"/>
        <v>42904</v>
      </c>
      <c r="F13" s="179">
        <f t="shared" si="0"/>
        <v>42905</v>
      </c>
      <c r="G13" s="180" t="s">
        <v>39</v>
      </c>
      <c r="H13" s="183" t="s">
        <v>52</v>
      </c>
      <c r="I13" s="172">
        <f t="shared" ref="I13:L16" si="1">I12+7</f>
        <v>42911</v>
      </c>
      <c r="J13" s="172">
        <f t="shared" si="1"/>
        <v>42912</v>
      </c>
      <c r="K13" s="172">
        <f t="shared" si="1"/>
        <v>42945</v>
      </c>
      <c r="L13" s="174">
        <f t="shared" si="1"/>
        <v>42945</v>
      </c>
    </row>
    <row r="14" spans="1:13" s="159" customFormat="1" ht="21.95" hidden="1" customHeight="1">
      <c r="A14" s="191" t="s">
        <v>55</v>
      </c>
      <c r="B14" s="226"/>
      <c r="C14" s="172">
        <f t="shared" si="0"/>
        <v>42904</v>
      </c>
      <c r="D14" s="172">
        <f t="shared" si="0"/>
        <v>42905</v>
      </c>
      <c r="E14" s="179">
        <f t="shared" si="0"/>
        <v>42911</v>
      </c>
      <c r="F14" s="179">
        <f t="shared" si="0"/>
        <v>42912</v>
      </c>
      <c r="G14" s="180" t="s">
        <v>81</v>
      </c>
      <c r="H14" s="181" t="s">
        <v>45</v>
      </c>
      <c r="I14" s="172">
        <f t="shared" si="1"/>
        <v>42918</v>
      </c>
      <c r="J14" s="172">
        <f t="shared" si="1"/>
        <v>42919</v>
      </c>
      <c r="K14" s="172">
        <f t="shared" si="1"/>
        <v>42952</v>
      </c>
      <c r="L14" s="174">
        <f t="shared" si="1"/>
        <v>42952</v>
      </c>
    </row>
    <row r="15" spans="1:13" s="159" customFormat="1" ht="21.95" hidden="1" customHeight="1">
      <c r="A15" s="191" t="s">
        <v>78</v>
      </c>
      <c r="B15" s="226" t="s">
        <v>71</v>
      </c>
      <c r="C15" s="172">
        <f t="shared" si="0"/>
        <v>42911</v>
      </c>
      <c r="D15" s="172">
        <f t="shared" si="0"/>
        <v>42912</v>
      </c>
      <c r="E15" s="179">
        <f t="shared" si="0"/>
        <v>42918</v>
      </c>
      <c r="F15" s="179">
        <f t="shared" si="0"/>
        <v>42919</v>
      </c>
      <c r="G15" s="180" t="s">
        <v>46</v>
      </c>
      <c r="H15" s="181" t="s">
        <v>47</v>
      </c>
      <c r="I15" s="172">
        <f t="shared" si="1"/>
        <v>42925</v>
      </c>
      <c r="J15" s="172">
        <f t="shared" si="1"/>
        <v>42926</v>
      </c>
      <c r="K15" s="172">
        <f t="shared" si="1"/>
        <v>42959</v>
      </c>
      <c r="L15" s="174">
        <f t="shared" si="1"/>
        <v>42959</v>
      </c>
    </row>
    <row r="16" spans="1:13" s="159" customFormat="1" ht="21.95" hidden="1" customHeight="1" thickBot="1">
      <c r="A16" s="192" t="s">
        <v>75</v>
      </c>
      <c r="B16" s="227" t="s">
        <v>83</v>
      </c>
      <c r="C16" s="176">
        <f t="shared" si="0"/>
        <v>42918</v>
      </c>
      <c r="D16" s="176">
        <f t="shared" si="0"/>
        <v>42919</v>
      </c>
      <c r="E16" s="184">
        <f t="shared" si="0"/>
        <v>42925</v>
      </c>
      <c r="F16" s="184">
        <f t="shared" si="0"/>
        <v>42926</v>
      </c>
      <c r="G16" s="225" t="s">
        <v>79</v>
      </c>
      <c r="H16" s="225" t="s">
        <v>82</v>
      </c>
      <c r="I16" s="176">
        <f t="shared" si="1"/>
        <v>42932</v>
      </c>
      <c r="J16" s="176">
        <f t="shared" si="1"/>
        <v>42933</v>
      </c>
      <c r="K16" s="176">
        <f t="shared" si="1"/>
        <v>42966</v>
      </c>
      <c r="L16" s="177">
        <f t="shared" si="1"/>
        <v>42966</v>
      </c>
    </row>
    <row r="17" spans="1:12" ht="13.5" hidden="1" thickTop="1"/>
    <row r="18" spans="1:12" ht="15.75" hidden="1">
      <c r="A18" s="155" t="s">
        <v>62</v>
      </c>
      <c r="B18" s="157"/>
      <c r="C18" s="156"/>
      <c r="D18" s="155"/>
      <c r="E18" s="156"/>
      <c r="F18" s="156"/>
      <c r="G18" s="155" t="s">
        <v>72</v>
      </c>
      <c r="H18" s="156"/>
      <c r="K18" s="25"/>
      <c r="L18" s="156"/>
    </row>
    <row r="19" spans="1:12" ht="15.75" hidden="1">
      <c r="A19" s="155" t="s">
        <v>63</v>
      </c>
      <c r="B19" s="157"/>
      <c r="C19" s="156"/>
      <c r="D19" s="156"/>
      <c r="E19" s="156"/>
      <c r="F19" s="156"/>
      <c r="G19" s="156"/>
      <c r="H19" s="155"/>
      <c r="K19" s="25"/>
      <c r="L19" s="156"/>
    </row>
    <row r="20" spans="1:12" ht="15.75" hidden="1">
      <c r="A20" s="155" t="s">
        <v>20</v>
      </c>
      <c r="B20" s="157"/>
      <c r="C20" s="156"/>
      <c r="D20" s="156"/>
      <c r="E20" s="156"/>
      <c r="F20" s="156"/>
      <c r="G20" s="156"/>
      <c r="H20" s="155"/>
      <c r="K20" s="25"/>
      <c r="L20" s="156"/>
    </row>
    <row r="21" spans="1:12" hidden="1"/>
    <row r="22" spans="1:12" hidden="1"/>
    <row r="23" spans="1:12" ht="15.75">
      <c r="A23" s="155"/>
      <c r="B23" s="157"/>
      <c r="C23" s="156"/>
      <c r="D23" s="156"/>
      <c r="E23" s="156"/>
      <c r="F23" s="155"/>
      <c r="G23" s="228"/>
      <c r="H23" s="156"/>
      <c r="I23" s="155"/>
      <c r="J23" s="156"/>
    </row>
    <row r="24" spans="1:12" ht="15.75">
      <c r="A24" s="155"/>
      <c r="B24" s="157"/>
      <c r="C24" s="156"/>
      <c r="D24" s="156"/>
      <c r="E24" s="156"/>
      <c r="F24" s="155"/>
      <c r="G24" s="228"/>
      <c r="H24" s="156"/>
      <c r="I24" s="155"/>
      <c r="J24" s="156"/>
    </row>
    <row r="25" spans="1:12" ht="13.5" thickBot="1"/>
    <row r="26" spans="1:12" ht="17.25" customHeight="1" thickTop="1">
      <c r="A26" s="684" t="s">
        <v>3</v>
      </c>
      <c r="B26" s="630" t="s">
        <v>10</v>
      </c>
      <c r="C26" s="686" t="s">
        <v>18</v>
      </c>
      <c r="D26" s="686"/>
      <c r="E26" s="687" t="s">
        <v>25</v>
      </c>
      <c r="F26" s="687"/>
      <c r="G26" s="660" t="s">
        <v>31</v>
      </c>
      <c r="H26" s="630" t="s">
        <v>10</v>
      </c>
      <c r="I26" s="683" t="s">
        <v>95</v>
      </c>
      <c r="J26" s="683"/>
      <c r="K26" s="716" t="s">
        <v>99</v>
      </c>
      <c r="L26" s="717"/>
    </row>
    <row r="27" spans="1:12" ht="16.5" customHeight="1">
      <c r="A27" s="685"/>
      <c r="B27" s="631"/>
      <c r="C27" s="199" t="s">
        <v>4</v>
      </c>
      <c r="D27" s="199" t="s">
        <v>0</v>
      </c>
      <c r="E27" s="199" t="s">
        <v>4</v>
      </c>
      <c r="F27" s="199" t="s">
        <v>0</v>
      </c>
      <c r="G27" s="691"/>
      <c r="H27" s="690"/>
      <c r="I27" s="199" t="s">
        <v>4</v>
      </c>
      <c r="J27" s="199" t="s">
        <v>0</v>
      </c>
      <c r="K27" s="270" t="s">
        <v>4</v>
      </c>
      <c r="L27" s="214" t="s">
        <v>0</v>
      </c>
    </row>
    <row r="28" spans="1:12" ht="15.75" customHeight="1">
      <c r="A28" s="685"/>
      <c r="B28" s="631"/>
      <c r="C28" s="201" t="s">
        <v>9</v>
      </c>
      <c r="D28" s="201" t="s">
        <v>8</v>
      </c>
      <c r="E28" s="201" t="s">
        <v>11</v>
      </c>
      <c r="F28" s="201" t="s">
        <v>7</v>
      </c>
      <c r="G28" s="691"/>
      <c r="H28" s="690"/>
      <c r="I28" s="207" t="s">
        <v>9</v>
      </c>
      <c r="J28" s="207" t="s">
        <v>8</v>
      </c>
      <c r="K28" s="215" t="s">
        <v>11</v>
      </c>
      <c r="L28" s="216" t="s">
        <v>12</v>
      </c>
    </row>
    <row r="29" spans="1:12" ht="15" customHeight="1">
      <c r="A29" s="685"/>
      <c r="B29" s="631"/>
      <c r="C29" s="232">
        <v>0.33333333333333331</v>
      </c>
      <c r="D29" s="210">
        <v>0.33333333333333331</v>
      </c>
      <c r="E29" s="210">
        <v>0.875</v>
      </c>
      <c r="F29" s="210">
        <v>0.875</v>
      </c>
      <c r="G29" s="691"/>
      <c r="H29" s="690"/>
      <c r="I29" s="213">
        <v>0.91666666666666663</v>
      </c>
      <c r="J29" s="213">
        <v>0.58333333333333337</v>
      </c>
      <c r="K29" s="217">
        <v>0.75</v>
      </c>
      <c r="L29" s="218">
        <v>0.75</v>
      </c>
    </row>
    <row r="30" spans="1:12" ht="22.5" customHeight="1">
      <c r="A30" s="171" t="str">
        <f>'CANADA TS (CPNW)'!A13</f>
        <v>OOCL BERLIN</v>
      </c>
      <c r="B30" s="264" t="str">
        <f>'CANADA TS (CPNW)'!B13</f>
        <v>037E</v>
      </c>
      <c r="C30" s="172" t="str">
        <f>'CANADA TS (CPNW)'!C12</f>
        <v>04 Jul</v>
      </c>
      <c r="D30" s="172" t="str">
        <f>'CANADA TS (CPNW)'!D12</f>
        <v>05 Jul</v>
      </c>
      <c r="E30" s="172" t="str">
        <f>'CANADA TS (CPNW)'!G12</f>
        <v>XIN TAI CANG</v>
      </c>
      <c r="F30" s="172" t="str">
        <f>'CANADA TS (CPNW)'!H12</f>
        <v>256N</v>
      </c>
      <c r="G30" s="252" t="s">
        <v>101</v>
      </c>
      <c r="H30" s="254" t="s">
        <v>103</v>
      </c>
      <c r="I30" s="172">
        <v>43289</v>
      </c>
      <c r="J30" s="172">
        <v>43290</v>
      </c>
      <c r="K30" s="182">
        <v>43307</v>
      </c>
      <c r="L30" s="174">
        <v>43309</v>
      </c>
    </row>
    <row r="31" spans="1:12" ht="24.95" customHeight="1">
      <c r="A31" s="171" t="str">
        <f>'CANADA TS (CPNW)'!A14</f>
        <v>OOCL CHONGQING</v>
      </c>
      <c r="B31" s="264" t="str">
        <f>'CANADA TS (CPNW)'!B14</f>
        <v>037E</v>
      </c>
      <c r="C31" s="172" t="str">
        <f>'CANADA TS (CPNW)'!C13</f>
        <v>07 Jul</v>
      </c>
      <c r="D31" s="172" t="str">
        <f>'CANADA TS (CPNW)'!D13</f>
        <v>08 Jul</v>
      </c>
      <c r="E31" s="172" t="str">
        <f>'CANADA TS (CPNW)'!G13</f>
        <v>TBA</v>
      </c>
      <c r="F31" s="172">
        <f>'CANADA TS (CPNW)'!H13</f>
        <v>0</v>
      </c>
      <c r="G31" s="252" t="s">
        <v>102</v>
      </c>
      <c r="H31" s="254" t="s">
        <v>104</v>
      </c>
      <c r="I31" s="172">
        <f t="shared" ref="I31:L34" si="2">I30+7</f>
        <v>43296</v>
      </c>
      <c r="J31" s="172">
        <f t="shared" si="2"/>
        <v>43297</v>
      </c>
      <c r="K31" s="182">
        <f t="shared" si="2"/>
        <v>43314</v>
      </c>
      <c r="L31" s="174">
        <f t="shared" si="2"/>
        <v>43316</v>
      </c>
    </row>
    <row r="32" spans="1:12" ht="24.95" customHeight="1">
      <c r="A32" s="171" t="str">
        <f>'CANADA TS (CPNW)'!A15</f>
        <v>COSCO SHIPPING CAMELLIA</v>
      </c>
      <c r="B32" s="264" t="str">
        <f>'CANADA TS (CPNW)'!B15</f>
        <v>011E</v>
      </c>
      <c r="C32" s="172" t="str">
        <f>'CANADA TS (CPNW)'!C14</f>
        <v>16 Jul</v>
      </c>
      <c r="D32" s="172" t="str">
        <f>'CANADA TS (CPNW)'!D14</f>
        <v>17 Jul</v>
      </c>
      <c r="E32" s="172" t="str">
        <f>'CANADA TS (CPNW)'!G15</f>
        <v>XIN BEIJING</v>
      </c>
      <c r="F32" s="172" t="str">
        <f>'CANADA TS (CPNW)'!H14</f>
        <v>038N</v>
      </c>
      <c r="G32" s="252" t="s">
        <v>106</v>
      </c>
      <c r="H32" s="254" t="s">
        <v>108</v>
      </c>
      <c r="I32" s="172">
        <f t="shared" si="2"/>
        <v>43303</v>
      </c>
      <c r="J32" s="172">
        <f t="shared" si="2"/>
        <v>43304</v>
      </c>
      <c r="K32" s="172">
        <f t="shared" si="2"/>
        <v>43321</v>
      </c>
      <c r="L32" s="174">
        <f t="shared" si="2"/>
        <v>43323</v>
      </c>
    </row>
    <row r="33" spans="1:12" ht="24.95" customHeight="1">
      <c r="A33" s="171" t="e">
        <f>'CANADA TS (CPNW)'!#REF!</f>
        <v>#REF!</v>
      </c>
      <c r="B33" s="264" t="e">
        <f>'CANADA TS (CPNW)'!#REF!</f>
        <v>#REF!</v>
      </c>
      <c r="C33" s="172" t="str">
        <f>'CANADA TS (CPNW)'!C16</f>
        <v>25 Jul</v>
      </c>
      <c r="D33" s="172" t="str">
        <f>'CANADA TS (CPNW)'!D16</f>
        <v>26 Jul</v>
      </c>
      <c r="E33" s="172" t="e">
        <f>'CANADA TS (CPNW)'!#REF!</f>
        <v>#REF!</v>
      </c>
      <c r="F33" s="172">
        <f>'CANADA TS (CPNW)'!H16</f>
        <v>0</v>
      </c>
      <c r="G33" s="252" t="s">
        <v>107</v>
      </c>
      <c r="H33" s="254" t="s">
        <v>109</v>
      </c>
      <c r="I33" s="172">
        <f t="shared" si="2"/>
        <v>43310</v>
      </c>
      <c r="J33" s="172">
        <f t="shared" si="2"/>
        <v>43311</v>
      </c>
      <c r="K33" s="172">
        <f t="shared" si="2"/>
        <v>43328</v>
      </c>
      <c r="L33" s="174">
        <f t="shared" si="2"/>
        <v>43330</v>
      </c>
    </row>
    <row r="34" spans="1:12" ht="24.95" customHeight="1" thickBot="1">
      <c r="A34" s="175" t="str">
        <f>'CANADA TS (CPNW)'!A21</f>
        <v>ABOVE SAILING SCHEDULE IS SUBJECT TO CHANGE WITH / WITHOUT PRIOR NOTICE.</v>
      </c>
      <c r="B34" s="265">
        <f>'CANADA TS (CPNW)'!B21</f>
        <v>0</v>
      </c>
      <c r="C34" s="176">
        <f>'CANADA TS (CPNW)'!C21</f>
        <v>0</v>
      </c>
      <c r="D34" s="176">
        <f>'CANADA TS (CPNW)'!D21</f>
        <v>0</v>
      </c>
      <c r="E34" s="176">
        <f>'CANADA TS (CPNW)'!G21</f>
        <v>0</v>
      </c>
      <c r="F34" s="176">
        <f>'CANADA TS (CPNW)'!H21</f>
        <v>0</v>
      </c>
      <c r="G34" s="261" t="s">
        <v>100</v>
      </c>
      <c r="H34" s="262" t="s">
        <v>110</v>
      </c>
      <c r="I34" s="176">
        <f t="shared" si="2"/>
        <v>43317</v>
      </c>
      <c r="J34" s="176">
        <f t="shared" si="2"/>
        <v>43318</v>
      </c>
      <c r="K34" s="176">
        <f t="shared" si="2"/>
        <v>43335</v>
      </c>
      <c r="L34" s="177">
        <f t="shared" si="2"/>
        <v>43337</v>
      </c>
    </row>
    <row r="35" spans="1:12" ht="15" customHeight="1" thickTop="1">
      <c r="A35" s="229"/>
      <c r="B35" s="230"/>
      <c r="C35" s="195"/>
      <c r="D35" s="195"/>
      <c r="E35" s="195"/>
      <c r="F35" s="195"/>
      <c r="G35" s="233"/>
      <c r="H35" s="233"/>
      <c r="I35" s="195"/>
      <c r="J35" s="195"/>
      <c r="K35" s="195"/>
      <c r="L35" s="195"/>
    </row>
    <row r="36" spans="1:12">
      <c r="A36" s="187" t="s">
        <v>32</v>
      </c>
      <c r="B36" s="188"/>
      <c r="C36" s="189"/>
      <c r="D36" s="189"/>
      <c r="E36" s="189"/>
      <c r="F36" s="79"/>
      <c r="G36" s="77"/>
      <c r="H36" s="78"/>
      <c r="I36" s="56"/>
      <c r="J36" s="56"/>
    </row>
    <row r="37" spans="1:12">
      <c r="A37" s="32"/>
      <c r="B37" s="77"/>
      <c r="C37" s="77"/>
      <c r="D37" s="77"/>
      <c r="E37" s="77"/>
      <c r="F37" s="77"/>
      <c r="G37" s="77"/>
      <c r="H37" s="78"/>
      <c r="I37" s="56"/>
      <c r="J37" s="56"/>
    </row>
    <row r="38" spans="1:12" ht="15.75">
      <c r="A38" s="35" t="s">
        <v>30</v>
      </c>
      <c r="B38" s="77"/>
      <c r="C38" s="77"/>
      <c r="D38" s="77"/>
      <c r="E38" s="77"/>
      <c r="F38" s="77"/>
      <c r="G38" s="77"/>
      <c r="H38" s="78"/>
      <c r="I38" s="56"/>
      <c r="J38" s="56"/>
    </row>
    <row r="39" spans="1:12" ht="15.75">
      <c r="A39" s="155" t="s">
        <v>80</v>
      </c>
      <c r="B39" s="157"/>
      <c r="C39" s="156"/>
      <c r="D39" s="156"/>
      <c r="E39" s="156"/>
      <c r="F39" s="156"/>
      <c r="G39" s="156"/>
      <c r="H39" s="156"/>
      <c r="I39" s="155" t="s">
        <v>59</v>
      </c>
      <c r="J39" s="156"/>
    </row>
    <row r="40" spans="1:12" ht="15.75">
      <c r="A40" s="155" t="s">
        <v>19</v>
      </c>
      <c r="B40" s="157"/>
      <c r="C40" s="156"/>
      <c r="D40" s="156"/>
      <c r="E40" s="156"/>
      <c r="F40" s="156"/>
      <c r="G40" s="156"/>
      <c r="H40" s="156"/>
      <c r="I40" s="155" t="s">
        <v>58</v>
      </c>
      <c r="J40" s="156"/>
    </row>
    <row r="41" spans="1:12" ht="15.75">
      <c r="A41" s="155" t="s">
        <v>63</v>
      </c>
      <c r="B41" s="157"/>
      <c r="C41" s="156"/>
      <c r="D41" s="156"/>
      <c r="E41" s="156"/>
      <c r="F41" s="155"/>
      <c r="G41" s="228"/>
      <c r="H41" s="156"/>
      <c r="I41" s="155" t="s">
        <v>70</v>
      </c>
      <c r="J41" s="156"/>
    </row>
    <row r="42" spans="1:12" ht="15.75">
      <c r="A42" s="155" t="s">
        <v>20</v>
      </c>
      <c r="B42" s="157"/>
      <c r="C42" s="156"/>
      <c r="D42" s="156"/>
      <c r="E42" s="156"/>
      <c r="F42" s="155"/>
      <c r="G42" s="228"/>
      <c r="H42" s="156"/>
      <c r="I42" s="155" t="s">
        <v>84</v>
      </c>
      <c r="J42" s="156"/>
    </row>
    <row r="43" spans="1:12" ht="16.5" thickBot="1">
      <c r="A43" s="155"/>
      <c r="B43" s="157"/>
      <c r="C43" s="156"/>
      <c r="D43" s="156"/>
      <c r="E43" s="156"/>
      <c r="F43" s="156"/>
      <c r="G43" s="156"/>
      <c r="H43" s="155"/>
    </row>
    <row r="44" spans="1:12" ht="15.75" customHeight="1" thickTop="1">
      <c r="A44" s="644" t="s">
        <v>3</v>
      </c>
      <c r="B44" s="635" t="s">
        <v>10</v>
      </c>
      <c r="C44" s="718" t="s">
        <v>18</v>
      </c>
      <c r="D44" s="719"/>
      <c r="E44" s="687" t="s">
        <v>25</v>
      </c>
      <c r="F44" s="687"/>
      <c r="G44" s="660" t="s">
        <v>31</v>
      </c>
      <c r="H44" s="630" t="s">
        <v>10</v>
      </c>
      <c r="I44" s="683" t="s">
        <v>95</v>
      </c>
      <c r="J44" s="683"/>
      <c r="K44" s="716" t="s">
        <v>99</v>
      </c>
      <c r="L44" s="717"/>
    </row>
    <row r="45" spans="1:12" ht="12.75" customHeight="1">
      <c r="A45" s="645"/>
      <c r="B45" s="636"/>
      <c r="C45" s="199" t="s">
        <v>4</v>
      </c>
      <c r="D45" s="199" t="s">
        <v>0</v>
      </c>
      <c r="E45" s="199" t="s">
        <v>4</v>
      </c>
      <c r="F45" s="199" t="s">
        <v>0</v>
      </c>
      <c r="G45" s="691"/>
      <c r="H45" s="690"/>
      <c r="I45" s="199" t="s">
        <v>4</v>
      </c>
      <c r="J45" s="199" t="s">
        <v>0</v>
      </c>
      <c r="K45" s="270" t="s">
        <v>4</v>
      </c>
      <c r="L45" s="214" t="s">
        <v>0</v>
      </c>
    </row>
    <row r="46" spans="1:12" ht="12.75" customHeight="1">
      <c r="A46" s="645"/>
      <c r="B46" s="636"/>
      <c r="C46" s="201" t="s">
        <v>11</v>
      </c>
      <c r="D46" s="201" t="s">
        <v>11</v>
      </c>
      <c r="E46" s="201" t="s">
        <v>8</v>
      </c>
      <c r="F46" s="201" t="s">
        <v>5</v>
      </c>
      <c r="G46" s="691"/>
      <c r="H46" s="690"/>
      <c r="I46" s="207" t="s">
        <v>9</v>
      </c>
      <c r="J46" s="207" t="s">
        <v>8</v>
      </c>
      <c r="K46" s="215" t="s">
        <v>11</v>
      </c>
      <c r="L46" s="216" t="s">
        <v>12</v>
      </c>
    </row>
    <row r="47" spans="1:12" ht="12.75" customHeight="1">
      <c r="A47" s="646"/>
      <c r="B47" s="637"/>
      <c r="C47" s="210">
        <v>0.25</v>
      </c>
      <c r="D47" s="210">
        <v>0.95833333333333337</v>
      </c>
      <c r="E47" s="210">
        <v>0.58333333333333337</v>
      </c>
      <c r="F47" s="210">
        <v>0.375</v>
      </c>
      <c r="G47" s="691"/>
      <c r="H47" s="690"/>
      <c r="I47" s="213">
        <v>0.91666666666666663</v>
      </c>
      <c r="J47" s="213">
        <v>0.58333333333333337</v>
      </c>
      <c r="K47" s="217">
        <v>0.75</v>
      </c>
      <c r="L47" s="218">
        <v>0.75</v>
      </c>
    </row>
    <row r="48" spans="1:12" ht="24.95" customHeight="1">
      <c r="A48" s="173" t="e">
        <f>'LGB DIRECT (SEA)'!#REF!</f>
        <v>#REF!</v>
      </c>
      <c r="B48" s="178" t="e">
        <f>'LGB DIRECT (SEA)'!#REF!</f>
        <v>#REF!</v>
      </c>
      <c r="C48" s="172" t="e">
        <f>'LGB DIRECT (SEA)'!#REF!</f>
        <v>#REF!</v>
      </c>
      <c r="D48" s="172" t="e">
        <f>'LGB DIRECT (SEA)'!#REF!</f>
        <v>#REF!</v>
      </c>
      <c r="E48" s="172" t="e">
        <f>'LGB DIRECT (SEA)'!#REF!</f>
        <v>#REF!</v>
      </c>
      <c r="F48" s="172" t="e">
        <f>'LGB DIRECT (SEA)'!#REF!</f>
        <v>#REF!</v>
      </c>
      <c r="G48" s="252" t="s">
        <v>102</v>
      </c>
      <c r="H48" s="254" t="s">
        <v>104</v>
      </c>
      <c r="I48" s="172">
        <v>43296</v>
      </c>
      <c r="J48" s="172">
        <v>43297</v>
      </c>
      <c r="K48" s="182">
        <v>43314</v>
      </c>
      <c r="L48" s="174">
        <v>43316</v>
      </c>
    </row>
    <row r="49" spans="1:12" ht="24.95" customHeight="1">
      <c r="A49" s="173" t="e">
        <f>'LGB DIRECT (SEA)'!#REF!</f>
        <v>#REF!</v>
      </c>
      <c r="B49" s="178" t="e">
        <f>'LGB DIRECT (SEA)'!#REF!</f>
        <v>#REF!</v>
      </c>
      <c r="C49" s="172" t="e">
        <f>'LGB DIRECT (SEA)'!#REF!</f>
        <v>#REF!</v>
      </c>
      <c r="D49" s="172" t="e">
        <f>'LGB DIRECT (SEA)'!#REF!</f>
        <v>#REF!</v>
      </c>
      <c r="E49" s="172" t="e">
        <f>'LGB DIRECT (SEA)'!#REF!</f>
        <v>#REF!</v>
      </c>
      <c r="F49" s="172" t="e">
        <f>'LGB DIRECT (SEA)'!#REF!</f>
        <v>#REF!</v>
      </c>
      <c r="G49" s="252" t="s">
        <v>106</v>
      </c>
      <c r="H49" s="254" t="s">
        <v>108</v>
      </c>
      <c r="I49" s="172">
        <f t="shared" ref="I49:L52" si="3">I48+7</f>
        <v>43303</v>
      </c>
      <c r="J49" s="172">
        <f t="shared" si="3"/>
        <v>43304</v>
      </c>
      <c r="K49" s="172">
        <f t="shared" si="3"/>
        <v>43321</v>
      </c>
      <c r="L49" s="174">
        <f t="shared" si="3"/>
        <v>43323</v>
      </c>
    </row>
    <row r="50" spans="1:12" ht="24.95" customHeight="1">
      <c r="A50" s="173" t="e">
        <f>'LGB DIRECT (SEA)'!#REF!</f>
        <v>#REF!</v>
      </c>
      <c r="B50" s="178" t="e">
        <f>'LGB DIRECT (SEA)'!#REF!</f>
        <v>#REF!</v>
      </c>
      <c r="C50" s="172" t="e">
        <f>'LGB DIRECT (SEA)'!#REF!</f>
        <v>#REF!</v>
      </c>
      <c r="D50" s="172" t="e">
        <f>'LGB DIRECT (SEA)'!#REF!</f>
        <v>#REF!</v>
      </c>
      <c r="E50" s="172" t="e">
        <f>'LGB DIRECT (SEA)'!#REF!</f>
        <v>#REF!</v>
      </c>
      <c r="F50" s="172" t="e">
        <f>'LGB DIRECT (SEA)'!#REF!</f>
        <v>#REF!</v>
      </c>
      <c r="G50" s="252" t="s">
        <v>107</v>
      </c>
      <c r="H50" s="254" t="s">
        <v>109</v>
      </c>
      <c r="I50" s="172">
        <f t="shared" si="3"/>
        <v>43310</v>
      </c>
      <c r="J50" s="172">
        <f t="shared" si="3"/>
        <v>43311</v>
      </c>
      <c r="K50" s="172">
        <f t="shared" si="3"/>
        <v>43328</v>
      </c>
      <c r="L50" s="174">
        <f t="shared" si="3"/>
        <v>43330</v>
      </c>
    </row>
    <row r="51" spans="1:12" ht="24.95" customHeight="1">
      <c r="A51" s="173" t="e">
        <f>'LGB DIRECT (SEA)'!#REF!</f>
        <v>#REF!</v>
      </c>
      <c r="B51" s="178" t="e">
        <f>'LGB DIRECT (SEA)'!#REF!</f>
        <v>#REF!</v>
      </c>
      <c r="C51" s="172" t="e">
        <f>'LGB DIRECT (SEA)'!#REF!</f>
        <v>#REF!</v>
      </c>
      <c r="D51" s="172" t="e">
        <f>'LGB DIRECT (SEA)'!#REF!</f>
        <v>#REF!</v>
      </c>
      <c r="E51" s="172" t="e">
        <f>'LGB DIRECT (SEA)'!#REF!</f>
        <v>#REF!</v>
      </c>
      <c r="F51" s="172" t="e">
        <f>'LGB DIRECT (SEA)'!#REF!</f>
        <v>#REF!</v>
      </c>
      <c r="G51" s="252" t="s">
        <v>100</v>
      </c>
      <c r="H51" s="254" t="s">
        <v>110</v>
      </c>
      <c r="I51" s="172">
        <f t="shared" si="3"/>
        <v>43317</v>
      </c>
      <c r="J51" s="172">
        <f t="shared" si="3"/>
        <v>43318</v>
      </c>
      <c r="K51" s="172">
        <f t="shared" si="3"/>
        <v>43335</v>
      </c>
      <c r="L51" s="174">
        <f t="shared" si="3"/>
        <v>43337</v>
      </c>
    </row>
    <row r="52" spans="1:12" ht="24.95" customHeight="1" thickBot="1">
      <c r="A52" s="175" t="e">
        <f>'LGB DIRECT (SEA)'!#REF!</f>
        <v>#REF!</v>
      </c>
      <c r="B52" s="253" t="e">
        <f>'LGB DIRECT (SEA)'!#REF!</f>
        <v>#REF!</v>
      </c>
      <c r="C52" s="176" t="e">
        <f>'LGB DIRECT (SEA)'!#REF!</f>
        <v>#REF!</v>
      </c>
      <c r="D52" s="176" t="e">
        <f>'LGB DIRECT (SEA)'!#REF!</f>
        <v>#REF!</v>
      </c>
      <c r="E52" s="176" t="e">
        <f>'LGB DIRECT (SEA)'!#REF!</f>
        <v>#REF!</v>
      </c>
      <c r="F52" s="176" t="e">
        <f>'LGB DIRECT (SEA)'!#REF!</f>
        <v>#REF!</v>
      </c>
      <c r="G52" s="261" t="s">
        <v>111</v>
      </c>
      <c r="H52" s="262" t="s">
        <v>112</v>
      </c>
      <c r="I52" s="176">
        <f t="shared" si="3"/>
        <v>43324</v>
      </c>
      <c r="J52" s="176">
        <f t="shared" si="3"/>
        <v>43325</v>
      </c>
      <c r="K52" s="176">
        <f t="shared" si="3"/>
        <v>43342</v>
      </c>
      <c r="L52" s="177">
        <f t="shared" si="3"/>
        <v>43344</v>
      </c>
    </row>
    <row r="53" spans="1:12" ht="24.95" customHeight="1" thickTop="1">
      <c r="A53" s="229"/>
      <c r="B53" s="234"/>
      <c r="C53" s="195"/>
      <c r="D53" s="195"/>
      <c r="E53" s="194"/>
      <c r="F53" s="194"/>
      <c r="G53" s="233"/>
      <c r="H53" s="233"/>
      <c r="I53" s="195"/>
      <c r="J53" s="195"/>
      <c r="K53" s="195"/>
      <c r="L53" s="195"/>
    </row>
    <row r="54" spans="1:12" ht="15.75">
      <c r="A54" s="155" t="s">
        <v>80</v>
      </c>
      <c r="B54" s="157"/>
      <c r="C54" s="156"/>
      <c r="D54" s="156"/>
      <c r="E54" s="156"/>
      <c r="F54" s="156"/>
      <c r="G54" s="156"/>
      <c r="H54" s="156"/>
      <c r="I54" s="155" t="s">
        <v>57</v>
      </c>
      <c r="J54" s="156"/>
    </row>
    <row r="55" spans="1:12" ht="15.75">
      <c r="A55" s="155" t="s">
        <v>19</v>
      </c>
      <c r="B55" s="157"/>
      <c r="C55" s="156"/>
      <c r="D55" s="156"/>
      <c r="E55" s="156"/>
      <c r="F55" s="156"/>
      <c r="G55" s="156"/>
      <c r="H55" s="156"/>
      <c r="I55" s="155" t="s">
        <v>56</v>
      </c>
      <c r="J55" s="156"/>
    </row>
    <row r="56" spans="1:12" ht="15.75">
      <c r="A56" s="155" t="s">
        <v>63</v>
      </c>
      <c r="B56" s="157"/>
      <c r="C56" s="156"/>
      <c r="D56" s="156"/>
      <c r="E56" s="156"/>
      <c r="F56" s="156"/>
      <c r="G56" s="156"/>
      <c r="H56" s="156"/>
      <c r="I56" s="155" t="s">
        <v>85</v>
      </c>
      <c r="J56" s="156"/>
    </row>
    <row r="57" spans="1:12" ht="15.75">
      <c r="A57" s="155" t="s">
        <v>20</v>
      </c>
      <c r="B57" s="157"/>
      <c r="C57" s="156"/>
      <c r="D57" s="156"/>
      <c r="E57" s="156"/>
      <c r="F57" s="156"/>
      <c r="G57" s="156"/>
      <c r="H57" s="156"/>
      <c r="I57" s="155" t="s">
        <v>86</v>
      </c>
      <c r="J57" s="156"/>
    </row>
    <row r="58" spans="1:12" ht="15.75">
      <c r="A58" s="155"/>
      <c r="B58" s="157"/>
      <c r="C58" s="156"/>
      <c r="D58" s="156"/>
      <c r="E58" s="156"/>
      <c r="F58" s="156"/>
      <c r="G58" s="156"/>
      <c r="H58" s="156"/>
      <c r="I58" s="155"/>
      <c r="J58" s="156"/>
    </row>
    <row r="59" spans="1:12" ht="15.75">
      <c r="A59" s="155"/>
      <c r="B59" s="157"/>
      <c r="C59" s="156"/>
      <c r="D59" s="156"/>
      <c r="E59" s="156"/>
      <c r="F59" s="156"/>
      <c r="G59" s="156"/>
      <c r="H59" s="156"/>
      <c r="I59" s="155"/>
      <c r="J59" s="156"/>
    </row>
    <row r="60" spans="1:12" ht="16.5" thickBot="1">
      <c r="A60" s="155"/>
      <c r="B60" s="157"/>
      <c r="C60" s="156"/>
      <c r="D60" s="156"/>
      <c r="E60" s="156"/>
      <c r="F60" s="156"/>
      <c r="G60" s="156"/>
      <c r="H60" s="156"/>
      <c r="I60" s="155"/>
      <c r="J60" s="156"/>
    </row>
    <row r="61" spans="1:12" ht="15.75" thickTop="1">
      <c r="A61" s="684" t="s">
        <v>3</v>
      </c>
      <c r="B61" s="630" t="s">
        <v>10</v>
      </c>
      <c r="C61" s="686" t="s">
        <v>18</v>
      </c>
      <c r="D61" s="686"/>
      <c r="E61" s="687" t="s">
        <v>74</v>
      </c>
      <c r="F61" s="687"/>
      <c r="G61" s="660" t="s">
        <v>31</v>
      </c>
      <c r="H61" s="630" t="s">
        <v>10</v>
      </c>
      <c r="I61" s="683" t="s">
        <v>105</v>
      </c>
      <c r="J61" s="683"/>
      <c r="K61" s="608" t="s">
        <v>97</v>
      </c>
      <c r="L61" s="667"/>
    </row>
    <row r="62" spans="1:12">
      <c r="A62" s="685"/>
      <c r="B62" s="631"/>
      <c r="C62" s="199" t="s">
        <v>4</v>
      </c>
      <c r="D62" s="199" t="s">
        <v>0</v>
      </c>
      <c r="E62" s="199" t="str">
        <f>'SEA-VAN VIA SHA (MPNW)'!E9</f>
        <v>ETB</v>
      </c>
      <c r="F62" s="199" t="s">
        <v>0</v>
      </c>
      <c r="G62" s="691"/>
      <c r="H62" s="690"/>
      <c r="I62" s="199" t="s">
        <v>4</v>
      </c>
      <c r="J62" s="199" t="s">
        <v>0</v>
      </c>
      <c r="K62" s="270" t="s">
        <v>4</v>
      </c>
      <c r="L62" s="214" t="s">
        <v>0</v>
      </c>
    </row>
    <row r="63" spans="1:12">
      <c r="A63" s="685"/>
      <c r="B63" s="631"/>
      <c r="C63" s="201" t="s">
        <v>9</v>
      </c>
      <c r="D63" s="201" t="s">
        <v>8</v>
      </c>
      <c r="E63" s="201" t="s">
        <v>5</v>
      </c>
      <c r="F63" s="201" t="s">
        <v>6</v>
      </c>
      <c r="G63" s="691"/>
      <c r="H63" s="690"/>
      <c r="I63" s="207" t="s">
        <v>7</v>
      </c>
      <c r="J63" s="207" t="s">
        <v>12</v>
      </c>
      <c r="K63" s="215" t="s">
        <v>11</v>
      </c>
      <c r="L63" s="216" t="s">
        <v>12</v>
      </c>
    </row>
    <row r="64" spans="1:12">
      <c r="A64" s="685"/>
      <c r="B64" s="631"/>
      <c r="C64" s="232">
        <v>0.33333333333333331</v>
      </c>
      <c r="D64" s="210">
        <v>0.33333333333333331</v>
      </c>
      <c r="E64" s="210">
        <v>0.45833333333333331</v>
      </c>
      <c r="F64" s="210">
        <v>0.45833333333333331</v>
      </c>
      <c r="G64" s="691"/>
      <c r="H64" s="690"/>
      <c r="I64" s="213">
        <v>0.625</v>
      </c>
      <c r="J64" s="213">
        <v>0.45833333333333331</v>
      </c>
      <c r="K64" s="217">
        <v>0.75</v>
      </c>
      <c r="L64" s="218">
        <v>0.75</v>
      </c>
    </row>
    <row r="65" spans="1:12" ht="21.95" customHeight="1">
      <c r="A65" s="171" t="str">
        <f>A30</f>
        <v>OOCL BERLIN</v>
      </c>
      <c r="B65" s="264" t="str">
        <f>B30</f>
        <v>037E</v>
      </c>
      <c r="C65" s="172" t="str">
        <f>C30</f>
        <v>04 Jul</v>
      </c>
      <c r="D65" s="172" t="str">
        <f>D30</f>
        <v>05 Jul</v>
      </c>
      <c r="E65" s="172" t="str">
        <f>'SEA-VAN VIA SHA (MPNW)'!E12</f>
        <v>13 Jul</v>
      </c>
      <c r="F65" s="172" t="str">
        <f>'SEA-VAN VIA SHA (MPNW)'!F12</f>
        <v>14 Jul</v>
      </c>
      <c r="G65" s="252" t="s">
        <v>101</v>
      </c>
      <c r="H65" s="254" t="s">
        <v>103</v>
      </c>
      <c r="I65" s="172">
        <v>43294</v>
      </c>
      <c r="J65" s="172">
        <v>43295</v>
      </c>
      <c r="K65" s="182">
        <v>43307</v>
      </c>
      <c r="L65" s="174">
        <v>43309</v>
      </c>
    </row>
    <row r="66" spans="1:12" ht="21.95" customHeight="1">
      <c r="A66" s="171" t="str">
        <f t="shared" ref="A66:D69" si="4">A31</f>
        <v>OOCL CHONGQING</v>
      </c>
      <c r="B66" s="264" t="str">
        <f t="shared" si="4"/>
        <v>037E</v>
      </c>
      <c r="C66" s="172" t="str">
        <f t="shared" si="4"/>
        <v>07 Jul</v>
      </c>
      <c r="D66" s="172" t="str">
        <f t="shared" si="4"/>
        <v>08 Jul</v>
      </c>
      <c r="E66" s="172" t="str">
        <f>'SEA-VAN VIA SHA (MPNW)'!E13</f>
        <v>16 Jul</v>
      </c>
      <c r="F66" s="172" t="str">
        <f>'SEA-VAN VIA SHA (MPNW)'!F13</f>
        <v>17 Jul</v>
      </c>
      <c r="G66" s="252" t="s">
        <v>102</v>
      </c>
      <c r="H66" s="254" t="s">
        <v>104</v>
      </c>
      <c r="I66" s="172">
        <f>I65+7</f>
        <v>43301</v>
      </c>
      <c r="J66" s="172">
        <f>J65+7</f>
        <v>43302</v>
      </c>
      <c r="K66" s="182">
        <f>K65+7</f>
        <v>43314</v>
      </c>
      <c r="L66" s="174">
        <f>L65+7</f>
        <v>43316</v>
      </c>
    </row>
    <row r="67" spans="1:12" ht="21.95" customHeight="1">
      <c r="A67" s="171" t="str">
        <f t="shared" si="4"/>
        <v>COSCO SHIPPING CAMELLIA</v>
      </c>
      <c r="B67" s="264" t="str">
        <f t="shared" si="4"/>
        <v>011E</v>
      </c>
      <c r="C67" s="172" t="str">
        <f t="shared" si="4"/>
        <v>16 Jul</v>
      </c>
      <c r="D67" s="172" t="str">
        <f t="shared" si="4"/>
        <v>17 Jul</v>
      </c>
      <c r="E67" s="172" t="str">
        <f>'SEA-VAN VIA SHA (MPNW)'!E14</f>
        <v>24 Jul</v>
      </c>
      <c r="F67" s="172" t="str">
        <f>'SEA-VAN VIA SHA (MPNW)'!F14</f>
        <v>25 Jul</v>
      </c>
      <c r="G67" s="252" t="s">
        <v>106</v>
      </c>
      <c r="H67" s="254" t="s">
        <v>108</v>
      </c>
      <c r="I67" s="172">
        <f t="shared" ref="I67:I69" si="5">I66+7</f>
        <v>43308</v>
      </c>
      <c r="J67" s="172">
        <f t="shared" ref="J67:J69" si="6">J66+7</f>
        <v>43309</v>
      </c>
      <c r="K67" s="182">
        <f t="shared" ref="K67:K69" si="7">K66+7</f>
        <v>43321</v>
      </c>
      <c r="L67" s="174">
        <f t="shared" ref="L67:L69" si="8">L66+7</f>
        <v>43323</v>
      </c>
    </row>
    <row r="68" spans="1:12" ht="21.95" customHeight="1">
      <c r="A68" s="171" t="e">
        <f t="shared" si="4"/>
        <v>#REF!</v>
      </c>
      <c r="B68" s="264" t="e">
        <f t="shared" si="4"/>
        <v>#REF!</v>
      </c>
      <c r="C68" s="172" t="str">
        <f t="shared" si="4"/>
        <v>25 Jul</v>
      </c>
      <c r="D68" s="172" t="str">
        <f t="shared" si="4"/>
        <v>26 Jul</v>
      </c>
      <c r="E68" s="172" t="str">
        <f>'SEA-VAN VIA SHA (MPNW)'!E15</f>
        <v>27 Jul</v>
      </c>
      <c r="F68" s="172" t="str">
        <f>'SEA-VAN VIA SHA (MPNW)'!F15</f>
        <v>28 Jul</v>
      </c>
      <c r="G68" s="252" t="s">
        <v>107</v>
      </c>
      <c r="H68" s="254" t="s">
        <v>109</v>
      </c>
      <c r="I68" s="172">
        <f t="shared" si="5"/>
        <v>43315</v>
      </c>
      <c r="J68" s="172">
        <f t="shared" si="6"/>
        <v>43316</v>
      </c>
      <c r="K68" s="182">
        <f t="shared" si="7"/>
        <v>43328</v>
      </c>
      <c r="L68" s="174">
        <f t="shared" si="8"/>
        <v>43330</v>
      </c>
    </row>
    <row r="69" spans="1:12" ht="21.95" customHeight="1" thickBot="1">
      <c r="A69" s="175" t="str">
        <f t="shared" si="4"/>
        <v>ABOVE SAILING SCHEDULE IS SUBJECT TO CHANGE WITH / WITHOUT PRIOR NOTICE.</v>
      </c>
      <c r="B69" s="265">
        <f t="shared" si="4"/>
        <v>0</v>
      </c>
      <c r="C69" s="176">
        <f t="shared" si="4"/>
        <v>0</v>
      </c>
      <c r="D69" s="176">
        <f t="shared" si="4"/>
        <v>0</v>
      </c>
      <c r="E69" s="176" t="str">
        <f>'SEA-VAN VIA SHA (MPNW)'!E16</f>
        <v>03 Aug</v>
      </c>
      <c r="F69" s="176" t="str">
        <f>'SEA-VAN VIA SHA (MPNW)'!F16</f>
        <v>04 Aug</v>
      </c>
      <c r="G69" s="261" t="s">
        <v>100</v>
      </c>
      <c r="H69" s="262" t="s">
        <v>110</v>
      </c>
      <c r="I69" s="176">
        <f t="shared" si="5"/>
        <v>43322</v>
      </c>
      <c r="J69" s="176">
        <f t="shared" si="6"/>
        <v>43323</v>
      </c>
      <c r="K69" s="272">
        <f t="shared" si="7"/>
        <v>43335</v>
      </c>
      <c r="L69" s="177">
        <f t="shared" si="8"/>
        <v>43337</v>
      </c>
    </row>
    <row r="70" spans="1:12" ht="13.5" thickTop="1">
      <c r="A70" s="229"/>
      <c r="B70" s="230"/>
      <c r="C70" s="195"/>
      <c r="D70" s="195"/>
      <c r="E70" s="195"/>
      <c r="F70" s="195"/>
      <c r="G70" s="233"/>
      <c r="H70" s="233"/>
      <c r="I70" s="195"/>
      <c r="J70" s="195"/>
      <c r="K70" s="195"/>
      <c r="L70" s="195"/>
    </row>
    <row r="71" spans="1:12">
      <c r="A71" s="187" t="s">
        <v>32</v>
      </c>
      <c r="B71" s="188"/>
      <c r="C71" s="189"/>
      <c r="D71" s="189"/>
      <c r="E71" s="189"/>
      <c r="F71" s="79"/>
      <c r="G71" s="77"/>
      <c r="H71" s="78"/>
      <c r="I71" s="56"/>
      <c r="J71" s="56"/>
    </row>
    <row r="72" spans="1:12">
      <c r="A72" s="32"/>
      <c r="B72" s="77"/>
      <c r="C72" s="77"/>
      <c r="D72" s="77"/>
      <c r="E72" s="77"/>
      <c r="F72" s="77"/>
      <c r="G72" s="77"/>
      <c r="H72" s="78"/>
      <c r="I72" s="56"/>
      <c r="J72" s="56"/>
    </row>
    <row r="73" spans="1:12" ht="15.75">
      <c r="A73" s="35" t="s">
        <v>30</v>
      </c>
      <c r="B73" s="77"/>
      <c r="C73" s="77"/>
      <c r="D73" s="77"/>
      <c r="E73" s="77"/>
      <c r="F73" s="77"/>
      <c r="G73" s="77"/>
      <c r="H73" s="78"/>
      <c r="I73" s="56"/>
      <c r="J73" s="56"/>
    </row>
    <row r="74" spans="1:12" ht="15.75">
      <c r="A74" s="155" t="s">
        <v>80</v>
      </c>
      <c r="B74" s="157"/>
      <c r="C74" s="156"/>
      <c r="D74" s="156"/>
      <c r="E74" s="156"/>
      <c r="F74" s="156"/>
      <c r="G74" s="156"/>
      <c r="H74" s="156"/>
      <c r="I74" s="155" t="s">
        <v>59</v>
      </c>
      <c r="J74" s="156"/>
    </row>
    <row r="75" spans="1:12" ht="15.75">
      <c r="A75" s="155" t="s">
        <v>19</v>
      </c>
      <c r="B75" s="157"/>
      <c r="C75" s="156"/>
      <c r="D75" s="156"/>
      <c r="E75" s="156"/>
      <c r="F75" s="156"/>
      <c r="G75" s="156"/>
      <c r="H75" s="156"/>
      <c r="I75" s="155" t="s">
        <v>58</v>
      </c>
      <c r="J75" s="156"/>
    </row>
    <row r="76" spans="1:12" ht="15.75">
      <c r="A76" s="155" t="s">
        <v>63</v>
      </c>
      <c r="B76" s="157"/>
      <c r="C76" s="156"/>
      <c r="D76" s="156"/>
      <c r="E76" s="156"/>
      <c r="F76" s="155"/>
      <c r="G76" s="228"/>
      <c r="H76" s="156"/>
      <c r="I76" s="155" t="s">
        <v>70</v>
      </c>
      <c r="J76" s="156"/>
    </row>
    <row r="77" spans="1:12" ht="15.75">
      <c r="A77" s="155" t="s">
        <v>20</v>
      </c>
      <c r="B77" s="157"/>
      <c r="C77" s="156"/>
      <c r="D77" s="156"/>
      <c r="E77" s="156"/>
      <c r="F77" s="155"/>
      <c r="G77" s="228"/>
      <c r="H77" s="156"/>
      <c r="I77" s="155" t="s">
        <v>84</v>
      </c>
      <c r="J77" s="156"/>
    </row>
    <row r="78" spans="1:12" ht="15.75">
      <c r="A78" s="155"/>
      <c r="B78" s="157"/>
      <c r="C78" s="156"/>
      <c r="D78" s="156"/>
      <c r="E78" s="156"/>
      <c r="F78" s="156"/>
      <c r="G78" s="156"/>
      <c r="H78" s="156"/>
      <c r="I78" s="155"/>
      <c r="J78" s="156"/>
    </row>
    <row r="79" spans="1:12" ht="15.75">
      <c r="A79" s="155"/>
      <c r="B79" s="157"/>
      <c r="C79" s="156"/>
      <c r="D79" s="156"/>
      <c r="E79" s="156"/>
      <c r="F79" s="156"/>
      <c r="G79" s="156"/>
      <c r="H79" s="156"/>
      <c r="I79" s="155"/>
      <c r="J79" s="156"/>
    </row>
    <row r="80" spans="1:12" ht="15.75">
      <c r="A80" s="155"/>
      <c r="B80" s="157"/>
      <c r="C80" s="156"/>
      <c r="D80" s="156"/>
      <c r="E80" s="156"/>
      <c r="F80" s="156"/>
      <c r="G80" s="156"/>
      <c r="H80" s="156"/>
      <c r="I80" s="155"/>
      <c r="J80" s="156"/>
    </row>
    <row r="81" spans="1:10" ht="15.75">
      <c r="A81" s="155"/>
      <c r="B81" s="157"/>
      <c r="C81" s="156"/>
      <c r="D81" s="156"/>
      <c r="E81" s="156"/>
      <c r="F81" s="156"/>
      <c r="G81" s="156"/>
      <c r="H81" s="156"/>
      <c r="I81" s="155"/>
      <c r="J81" s="156"/>
    </row>
    <row r="82" spans="1:10" ht="15.75">
      <c r="A82" s="155"/>
      <c r="B82" s="157"/>
      <c r="C82" s="156"/>
      <c r="D82" s="156"/>
      <c r="E82" s="156"/>
      <c r="F82" s="156"/>
      <c r="G82" s="156"/>
      <c r="H82" s="156"/>
      <c r="I82" s="155"/>
      <c r="J82" s="156"/>
    </row>
    <row r="83" spans="1:10" ht="15.75">
      <c r="A83" s="155"/>
      <c r="B83" s="157"/>
      <c r="C83" s="156"/>
      <c r="D83" s="156"/>
      <c r="E83" s="156"/>
      <c r="F83" s="156"/>
      <c r="G83" s="156"/>
      <c r="H83" s="156"/>
      <c r="I83" s="155"/>
      <c r="J83" s="156"/>
    </row>
    <row r="84" spans="1:10" ht="15.75">
      <c r="A84" s="155"/>
      <c r="B84" s="157"/>
      <c r="C84" s="156"/>
      <c r="D84" s="156"/>
      <c r="E84" s="156"/>
      <c r="F84" s="156"/>
      <c r="G84" s="156"/>
      <c r="H84" s="156"/>
      <c r="I84" s="155"/>
      <c r="J84" s="156"/>
    </row>
    <row r="85" spans="1:10" ht="15.75">
      <c r="A85" s="155"/>
      <c r="B85" s="157"/>
      <c r="C85" s="156"/>
      <c r="D85" s="156"/>
      <c r="E85" s="156"/>
      <c r="F85" s="156"/>
      <c r="G85" s="156"/>
      <c r="H85" s="156"/>
      <c r="I85" s="155"/>
      <c r="J85" s="156"/>
    </row>
    <row r="86" spans="1:10" ht="15.75">
      <c r="A86" s="155"/>
      <c r="B86" s="157"/>
      <c r="C86" s="156"/>
      <c r="D86" s="156"/>
      <c r="E86" s="156"/>
      <c r="F86" s="156"/>
      <c r="G86" s="156"/>
      <c r="H86" s="156"/>
      <c r="I86" s="155"/>
      <c r="J86" s="156"/>
    </row>
    <row r="87" spans="1:10" ht="15.75">
      <c r="A87" s="155"/>
      <c r="B87" s="157"/>
      <c r="C87" s="156"/>
      <c r="D87" s="156"/>
      <c r="E87" s="156"/>
      <c r="F87" s="156"/>
      <c r="G87" s="156"/>
      <c r="H87" s="156"/>
      <c r="I87" s="155"/>
      <c r="J87" s="156"/>
    </row>
    <row r="88" spans="1:10" ht="15.75">
      <c r="A88" s="155"/>
      <c r="B88" s="157"/>
      <c r="C88" s="156"/>
      <c r="D88" s="156"/>
      <c r="E88" s="156"/>
      <c r="F88" s="156"/>
      <c r="G88" s="156"/>
      <c r="H88" s="156"/>
      <c r="I88" s="155"/>
      <c r="J88" s="156"/>
    </row>
    <row r="89" spans="1:10" ht="15.75">
      <c r="A89" s="155"/>
      <c r="B89" s="157"/>
      <c r="C89" s="156"/>
      <c r="D89" s="156"/>
      <c r="E89" s="156"/>
      <c r="F89" s="156"/>
      <c r="G89" s="156"/>
      <c r="H89" s="156"/>
      <c r="I89" s="155"/>
      <c r="J89" s="156"/>
    </row>
    <row r="90" spans="1:10" ht="15.75">
      <c r="A90" s="155"/>
      <c r="B90" s="157"/>
      <c r="C90" s="156"/>
      <c r="D90" s="156"/>
      <c r="E90" s="156"/>
      <c r="F90" s="156"/>
      <c r="G90" s="156"/>
      <c r="H90" s="156"/>
      <c r="I90" s="155"/>
      <c r="J90" s="156"/>
    </row>
    <row r="91" spans="1:10" ht="15.75">
      <c r="A91" s="155"/>
      <c r="B91" s="157"/>
      <c r="C91" s="156"/>
      <c r="D91" s="156"/>
      <c r="E91" s="156"/>
      <c r="F91" s="156"/>
      <c r="G91" s="156"/>
      <c r="H91" s="156"/>
      <c r="I91" s="155"/>
      <c r="J91" s="156"/>
    </row>
    <row r="92" spans="1:10" ht="15.75">
      <c r="A92" s="155"/>
      <c r="B92" s="157"/>
      <c r="C92" s="156"/>
      <c r="D92" s="156"/>
      <c r="E92" s="156"/>
      <c r="F92" s="156"/>
      <c r="G92" s="156"/>
      <c r="H92" s="156"/>
      <c r="I92" s="155"/>
      <c r="J92" s="156"/>
    </row>
    <row r="93" spans="1:10" ht="15.75">
      <c r="A93" s="155"/>
      <c r="B93" s="157"/>
      <c r="C93" s="156"/>
      <c r="D93" s="156"/>
      <c r="E93" s="156"/>
      <c r="F93" s="156"/>
      <c r="G93" s="156"/>
      <c r="H93" s="156"/>
      <c r="I93" s="155"/>
      <c r="J93" s="156"/>
    </row>
    <row r="94" spans="1:10" ht="15.75">
      <c r="A94" s="155"/>
      <c r="B94" s="157"/>
      <c r="C94" s="156"/>
      <c r="D94" s="156"/>
      <c r="E94" s="156"/>
      <c r="F94" s="156"/>
      <c r="G94" s="156"/>
      <c r="H94" s="156"/>
      <c r="I94" s="155"/>
      <c r="J94" s="156"/>
    </row>
    <row r="95" spans="1:10" ht="15.75">
      <c r="A95" s="155"/>
      <c r="B95" s="157"/>
      <c r="C95" s="156"/>
      <c r="D95" s="156"/>
      <c r="E95" s="156"/>
      <c r="F95" s="156"/>
      <c r="G95" s="156"/>
      <c r="H95" s="156"/>
      <c r="I95" s="155"/>
      <c r="J95" s="156"/>
    </row>
    <row r="96" spans="1:10" ht="15.75">
      <c r="A96" s="155"/>
      <c r="B96" s="157"/>
      <c r="C96" s="156"/>
      <c r="D96" s="156"/>
      <c r="E96" s="156"/>
      <c r="F96" s="156"/>
      <c r="G96" s="156"/>
      <c r="H96" s="156"/>
      <c r="I96" s="155"/>
      <c r="J96" s="156"/>
    </row>
    <row r="97" spans="1:10" ht="15.75">
      <c r="A97" s="155"/>
      <c r="B97" s="157"/>
      <c r="C97" s="156"/>
      <c r="D97" s="156"/>
      <c r="E97" s="156"/>
      <c r="F97" s="156"/>
      <c r="G97" s="156"/>
      <c r="H97" s="156"/>
      <c r="I97" s="155"/>
      <c r="J97" s="156"/>
    </row>
    <row r="98" spans="1:10" ht="15.75">
      <c r="A98" s="155"/>
      <c r="B98" s="157"/>
      <c r="C98" s="156"/>
      <c r="D98" s="156"/>
      <c r="E98" s="156"/>
      <c r="F98" s="156"/>
      <c r="G98" s="156"/>
      <c r="H98" s="156"/>
      <c r="I98" s="155"/>
      <c r="J98" s="156"/>
    </row>
    <row r="99" spans="1:10" ht="15.75">
      <c r="A99" s="155"/>
      <c r="B99" s="157"/>
      <c r="C99" s="156"/>
      <c r="D99" s="156"/>
      <c r="E99" s="156"/>
      <c r="F99" s="156"/>
      <c r="G99" s="156"/>
      <c r="H99" s="156"/>
      <c r="I99" s="155"/>
      <c r="J99" s="156"/>
    </row>
    <row r="100" spans="1:10" ht="15.75">
      <c r="A100" s="155"/>
      <c r="B100" s="157"/>
      <c r="C100" s="156"/>
      <c r="D100" s="156"/>
      <c r="E100" s="156"/>
      <c r="F100" s="156"/>
      <c r="G100" s="156"/>
      <c r="H100" s="156"/>
      <c r="I100" s="155"/>
      <c r="J100" s="156"/>
    </row>
    <row r="101" spans="1:10" ht="15.75">
      <c r="A101" s="155"/>
      <c r="B101" s="157"/>
      <c r="C101" s="156"/>
      <c r="D101" s="156"/>
      <c r="E101" s="156"/>
      <c r="F101" s="156"/>
      <c r="G101" s="156"/>
      <c r="H101" s="156"/>
      <c r="I101" s="155"/>
      <c r="J101" s="156"/>
    </row>
    <row r="102" spans="1:10" ht="15.75">
      <c r="A102" s="155"/>
      <c r="B102" s="157"/>
      <c r="C102" s="156"/>
      <c r="D102" s="156"/>
      <c r="E102" s="156"/>
      <c r="F102" s="156"/>
      <c r="G102" s="156"/>
      <c r="H102" s="156"/>
      <c r="I102" s="155"/>
      <c r="J102" s="156"/>
    </row>
    <row r="103" spans="1:10" ht="15.75">
      <c r="A103" s="155"/>
      <c r="B103" s="157"/>
      <c r="C103" s="156"/>
      <c r="D103" s="156"/>
      <c r="E103" s="156"/>
      <c r="F103" s="156"/>
      <c r="G103" s="156"/>
      <c r="H103" s="156"/>
      <c r="I103" s="155"/>
      <c r="J103" s="156"/>
    </row>
    <row r="104" spans="1:10" ht="15.75">
      <c r="A104" s="155"/>
      <c r="B104" s="157"/>
      <c r="C104" s="156"/>
      <c r="D104" s="156"/>
      <c r="E104" s="156"/>
      <c r="F104" s="156"/>
      <c r="G104" s="156"/>
      <c r="H104" s="156"/>
      <c r="I104" s="155"/>
      <c r="J104" s="156"/>
    </row>
    <row r="105" spans="1:10" ht="15.75">
      <c r="A105" s="155"/>
      <c r="B105" s="157"/>
      <c r="C105" s="156"/>
      <c r="D105" s="156"/>
      <c r="E105" s="156"/>
      <c r="F105" s="156"/>
      <c r="G105" s="156"/>
      <c r="H105" s="156"/>
      <c r="I105" s="155"/>
      <c r="J105" s="156"/>
    </row>
    <row r="106" spans="1:10" ht="15.75">
      <c r="A106" s="155"/>
      <c r="B106" s="157"/>
      <c r="C106" s="156"/>
      <c r="D106" s="156"/>
      <c r="E106" s="156"/>
      <c r="F106" s="156"/>
      <c r="G106" s="156"/>
      <c r="H106" s="156"/>
      <c r="I106" s="155"/>
      <c r="J106" s="156"/>
    </row>
    <row r="107" spans="1:10" ht="15.75">
      <c r="A107" s="155"/>
      <c r="B107" s="157"/>
      <c r="C107" s="156"/>
      <c r="D107" s="156"/>
      <c r="E107" s="156"/>
      <c r="F107" s="156"/>
      <c r="G107" s="156"/>
      <c r="H107" s="156"/>
      <c r="I107" s="155"/>
      <c r="J107" s="156"/>
    </row>
    <row r="108" spans="1:10" ht="15.75">
      <c r="A108" s="155"/>
      <c r="B108" s="157"/>
      <c r="C108" s="156"/>
      <c r="D108" s="156"/>
      <c r="E108" s="156"/>
      <c r="F108" s="156"/>
      <c r="G108" s="156"/>
      <c r="H108" s="156"/>
      <c r="I108" s="155"/>
      <c r="J108" s="156"/>
    </row>
    <row r="109" spans="1:10" ht="15.75">
      <c r="A109" s="155"/>
      <c r="B109" s="157"/>
      <c r="C109" s="156"/>
      <c r="D109" s="156"/>
      <c r="E109" s="156"/>
      <c r="F109" s="156"/>
      <c r="G109" s="156"/>
      <c r="H109" s="156"/>
      <c r="I109" s="155"/>
      <c r="J109" s="156"/>
    </row>
    <row r="110" spans="1:10" ht="15.75">
      <c r="A110" s="155"/>
      <c r="B110" s="157"/>
      <c r="C110" s="156"/>
      <c r="D110" s="156"/>
      <c r="E110" s="156"/>
      <c r="F110" s="156"/>
      <c r="G110" s="156"/>
      <c r="H110" s="156"/>
      <c r="I110" s="155"/>
      <c r="J110" s="156"/>
    </row>
    <row r="111" spans="1:10" ht="15.75">
      <c r="A111" s="155"/>
      <c r="B111" s="157"/>
      <c r="C111" s="156"/>
      <c r="D111" s="156"/>
      <c r="E111" s="156"/>
      <c r="F111" s="156"/>
      <c r="G111" s="156"/>
      <c r="H111" s="156"/>
      <c r="I111" s="155"/>
      <c r="J111" s="156"/>
    </row>
    <row r="112" spans="1:10" ht="15.75">
      <c r="A112" s="155"/>
      <c r="B112" s="157"/>
      <c r="C112" s="156"/>
      <c r="D112" s="156"/>
      <c r="E112" s="156"/>
      <c r="F112" s="156"/>
      <c r="G112" s="156"/>
      <c r="H112" s="156"/>
      <c r="I112" s="155"/>
      <c r="J112" s="156"/>
    </row>
    <row r="113" spans="1:10" ht="15.75">
      <c r="A113" s="155"/>
      <c r="B113" s="157"/>
      <c r="C113" s="156"/>
      <c r="D113" s="156"/>
      <c r="E113" s="156"/>
      <c r="F113" s="156"/>
      <c r="G113" s="156"/>
      <c r="H113" s="156"/>
      <c r="I113" s="155"/>
      <c r="J113" s="156"/>
    </row>
    <row r="114" spans="1:10" ht="15.75">
      <c r="A114" s="155"/>
      <c r="B114" s="157"/>
      <c r="C114" s="156"/>
      <c r="D114" s="156"/>
      <c r="E114" s="156"/>
      <c r="F114" s="156"/>
      <c r="G114" s="156"/>
      <c r="H114" s="156"/>
      <c r="I114" s="155"/>
      <c r="J114" s="156"/>
    </row>
    <row r="115" spans="1:10" ht="15.75">
      <c r="A115" s="155"/>
      <c r="B115" s="157"/>
      <c r="C115" s="156"/>
      <c r="D115" s="156"/>
      <c r="E115" s="156"/>
      <c r="F115" s="156"/>
      <c r="G115" s="156"/>
      <c r="H115" s="156"/>
      <c r="I115" s="155"/>
      <c r="J115" s="156"/>
    </row>
    <row r="116" spans="1:10" ht="15.75">
      <c r="A116" s="155"/>
      <c r="B116" s="157"/>
      <c r="C116" s="156"/>
      <c r="D116" s="156"/>
      <c r="E116" s="156"/>
      <c r="F116" s="156"/>
      <c r="G116" s="156"/>
      <c r="H116" s="156"/>
      <c r="I116" s="155"/>
      <c r="J116" s="156"/>
    </row>
    <row r="117" spans="1:10" ht="15.75">
      <c r="A117" s="155"/>
      <c r="B117" s="157"/>
      <c r="C117" s="156"/>
      <c r="D117" s="156"/>
      <c r="E117" s="156"/>
      <c r="F117" s="156"/>
      <c r="G117" s="156"/>
      <c r="H117" s="156"/>
      <c r="I117" s="155"/>
      <c r="J117" s="156"/>
    </row>
    <row r="118" spans="1:10" ht="15.75">
      <c r="A118" s="155"/>
      <c r="B118" s="157"/>
      <c r="C118" s="156"/>
      <c r="D118" s="156"/>
      <c r="E118" s="156"/>
      <c r="F118" s="156"/>
      <c r="G118" s="156"/>
      <c r="H118" s="156"/>
      <c r="I118" s="155"/>
      <c r="J118" s="156"/>
    </row>
    <row r="119" spans="1:10" ht="15.75">
      <c r="A119" s="155"/>
      <c r="B119" s="157"/>
      <c r="C119" s="156"/>
      <c r="D119" s="156"/>
      <c r="E119" s="156"/>
      <c r="F119" s="156"/>
      <c r="G119" s="156"/>
      <c r="H119" s="156"/>
      <c r="I119" s="155"/>
      <c r="J119" s="156"/>
    </row>
    <row r="120" spans="1:10" ht="15.75">
      <c r="A120" s="155"/>
      <c r="B120" s="157"/>
      <c r="C120" s="156"/>
      <c r="D120" s="156"/>
      <c r="E120" s="156"/>
      <c r="F120" s="156"/>
      <c r="G120" s="156"/>
      <c r="H120" s="156"/>
      <c r="I120" s="155"/>
      <c r="J120" s="156"/>
    </row>
    <row r="121" spans="1:10" ht="15.75">
      <c r="A121" s="155"/>
      <c r="B121" s="157"/>
      <c r="C121" s="156"/>
      <c r="D121" s="156"/>
      <c r="E121" s="156"/>
      <c r="F121" s="156"/>
      <c r="G121" s="156"/>
      <c r="H121" s="156"/>
      <c r="I121" s="155"/>
      <c r="J121" s="156"/>
    </row>
    <row r="122" spans="1:10" ht="15.75">
      <c r="A122" s="155"/>
      <c r="B122" s="157"/>
      <c r="C122" s="156"/>
      <c r="D122" s="156"/>
      <c r="E122" s="156"/>
      <c r="F122" s="156"/>
      <c r="G122" s="156"/>
      <c r="H122" s="156"/>
      <c r="I122" s="155"/>
      <c r="J122" s="156"/>
    </row>
    <row r="123" spans="1:10" ht="15.75">
      <c r="A123" s="155"/>
      <c r="B123" s="157"/>
      <c r="C123" s="156"/>
      <c r="D123" s="156"/>
      <c r="E123" s="156"/>
      <c r="F123" s="156"/>
      <c r="G123" s="156"/>
      <c r="H123" s="156"/>
      <c r="I123" s="155"/>
      <c r="J123" s="156"/>
    </row>
    <row r="124" spans="1:10" ht="15.75">
      <c r="A124" s="155"/>
      <c r="B124" s="157"/>
      <c r="C124" s="156"/>
      <c r="D124" s="156"/>
      <c r="E124" s="156"/>
      <c r="F124" s="156"/>
      <c r="G124" s="156"/>
      <c r="H124" s="156"/>
      <c r="I124" s="155"/>
      <c r="J124" s="156"/>
    </row>
    <row r="125" spans="1:10" ht="15.75">
      <c r="A125" s="155"/>
      <c r="B125" s="157"/>
      <c r="C125" s="156"/>
      <c r="D125" s="156"/>
      <c r="E125" s="156"/>
      <c r="F125" s="156"/>
      <c r="G125" s="156"/>
      <c r="H125" s="156"/>
      <c r="I125" s="155"/>
      <c r="J125" s="156"/>
    </row>
    <row r="126" spans="1:10" ht="15.75">
      <c r="A126" s="155"/>
      <c r="B126" s="157"/>
      <c r="C126" s="156"/>
      <c r="D126" s="156"/>
      <c r="E126" s="156"/>
      <c r="F126" s="156"/>
      <c r="G126" s="156"/>
      <c r="H126" s="156"/>
      <c r="I126" s="155"/>
      <c r="J126" s="156"/>
    </row>
    <row r="127" spans="1:10" ht="15.75">
      <c r="A127" s="155"/>
      <c r="B127" s="157"/>
      <c r="C127" s="156"/>
      <c r="D127" s="156"/>
      <c r="E127" s="156"/>
      <c r="F127" s="156"/>
      <c r="G127" s="156"/>
      <c r="H127" s="156"/>
      <c r="I127" s="155"/>
      <c r="J127" s="156"/>
    </row>
    <row r="128" spans="1:10" ht="15.75">
      <c r="A128" s="155"/>
      <c r="B128" s="157"/>
      <c r="C128" s="156"/>
      <c r="D128" s="156"/>
      <c r="E128" s="156"/>
      <c r="F128" s="156"/>
      <c r="G128" s="156"/>
      <c r="H128" s="156"/>
      <c r="I128" s="155"/>
      <c r="J128" s="156"/>
    </row>
    <row r="129" spans="1:10" ht="15.75">
      <c r="A129" s="155"/>
      <c r="B129" s="157"/>
      <c r="C129" s="156"/>
      <c r="D129" s="156"/>
      <c r="E129" s="156"/>
      <c r="F129" s="156"/>
      <c r="G129" s="156"/>
      <c r="H129" s="156"/>
      <c r="I129" s="155"/>
      <c r="J129" s="156"/>
    </row>
    <row r="130" spans="1:10" ht="15.75">
      <c r="A130" s="155"/>
      <c r="B130" s="157"/>
      <c r="C130" s="156"/>
      <c r="D130" s="156"/>
      <c r="E130" s="156"/>
      <c r="F130" s="156"/>
      <c r="G130" s="156"/>
      <c r="H130" s="156"/>
      <c r="I130" s="155"/>
      <c r="J130" s="156"/>
    </row>
    <row r="131" spans="1:10" ht="15.75">
      <c r="A131" s="155"/>
      <c r="B131" s="157"/>
      <c r="C131" s="156"/>
      <c r="D131" s="156"/>
      <c r="E131" s="156"/>
      <c r="F131" s="156"/>
      <c r="G131" s="156"/>
      <c r="H131" s="156"/>
      <c r="I131" s="155"/>
      <c r="J131" s="156"/>
    </row>
    <row r="132" spans="1:10" ht="15.75">
      <c r="A132" s="155"/>
      <c r="B132" s="157"/>
      <c r="C132" s="156"/>
      <c r="D132" s="156"/>
      <c r="E132" s="156"/>
      <c r="F132" s="156"/>
      <c r="G132" s="156"/>
      <c r="H132" s="156"/>
      <c r="I132" s="155"/>
      <c r="J132" s="156"/>
    </row>
    <row r="133" spans="1:10" ht="15.75">
      <c r="A133" s="155"/>
      <c r="B133" s="157"/>
      <c r="C133" s="156"/>
      <c r="D133" s="156"/>
      <c r="E133" s="156"/>
      <c r="F133" s="156"/>
      <c r="G133" s="156"/>
      <c r="H133" s="156"/>
      <c r="I133" s="155"/>
      <c r="J133" s="156"/>
    </row>
    <row r="134" spans="1:10" ht="15.75">
      <c r="A134" s="155"/>
      <c r="B134" s="157"/>
      <c r="C134" s="156"/>
      <c r="D134" s="156"/>
      <c r="E134" s="156"/>
      <c r="F134" s="156"/>
      <c r="G134" s="156"/>
      <c r="H134" s="156"/>
      <c r="I134" s="155"/>
      <c r="J134" s="156"/>
    </row>
    <row r="135" spans="1:10" ht="15.75">
      <c r="A135" s="155"/>
      <c r="B135" s="157"/>
      <c r="C135" s="156"/>
      <c r="D135" s="156"/>
      <c r="E135" s="156"/>
      <c r="F135" s="156"/>
      <c r="G135" s="156"/>
      <c r="H135" s="156"/>
      <c r="I135" s="155"/>
      <c r="J135" s="156"/>
    </row>
    <row r="136" spans="1:10" ht="15.75">
      <c r="A136" s="155"/>
      <c r="B136" s="157"/>
      <c r="C136" s="156"/>
      <c r="D136" s="156"/>
      <c r="E136" s="156"/>
      <c r="F136" s="156"/>
      <c r="G136" s="156"/>
      <c r="H136" s="156"/>
      <c r="I136" s="155"/>
      <c r="J136" s="156"/>
    </row>
    <row r="137" spans="1:10" ht="15.75">
      <c r="A137" s="155"/>
      <c r="B137" s="157"/>
      <c r="C137" s="156"/>
      <c r="D137" s="156"/>
      <c r="E137" s="156"/>
      <c r="F137" s="156"/>
      <c r="G137" s="156"/>
      <c r="H137" s="156"/>
      <c r="I137" s="155"/>
      <c r="J137" s="156"/>
    </row>
    <row r="138" spans="1:10" ht="15.75">
      <c r="A138" s="63" t="s">
        <v>2</v>
      </c>
      <c r="B138" s="43"/>
      <c r="C138" s="17"/>
      <c r="D138" s="17"/>
      <c r="E138" s="26"/>
      <c r="F138" s="17"/>
      <c r="G138" s="161"/>
      <c r="H138" s="26"/>
    </row>
    <row r="139" spans="1:10" ht="15.75">
      <c r="A139" s="63"/>
      <c r="B139" s="43"/>
      <c r="C139" s="17"/>
      <c r="D139" s="17"/>
      <c r="E139" s="26"/>
      <c r="F139" s="17"/>
      <c r="G139" s="161"/>
      <c r="H139" s="26"/>
    </row>
    <row r="140" spans="1:10" ht="18">
      <c r="A140" s="36" t="s">
        <v>40</v>
      </c>
      <c r="B140" s="43"/>
      <c r="C140" s="17"/>
      <c r="D140" s="17"/>
      <c r="E140" s="26"/>
      <c r="F140" s="163"/>
      <c r="G140" s="164"/>
      <c r="H140" s="165"/>
    </row>
    <row r="141" spans="1:10" ht="18">
      <c r="A141" s="57"/>
      <c r="B141" s="166"/>
      <c r="C141" s="163"/>
      <c r="D141" s="163"/>
      <c r="E141" s="28"/>
      <c r="F141" s="163"/>
      <c r="G141" s="164"/>
      <c r="H141" s="26"/>
    </row>
    <row r="142" spans="1:10" ht="15">
      <c r="A142" s="167" t="s">
        <v>41</v>
      </c>
      <c r="B142" s="166"/>
      <c r="C142" s="163"/>
      <c r="D142" s="163"/>
      <c r="E142" s="28"/>
      <c r="F142" s="168"/>
      <c r="G142" s="27"/>
      <c r="H142" s="26"/>
    </row>
    <row r="143" spans="1:10" ht="15">
      <c r="A143" s="167" t="s">
        <v>38</v>
      </c>
      <c r="B143" s="169"/>
      <c r="C143" s="168"/>
      <c r="D143" s="168"/>
      <c r="E143" s="27"/>
      <c r="G143" s="170"/>
    </row>
    <row r="144" spans="1:10" ht="15">
      <c r="A144" s="167" t="s">
        <v>42</v>
      </c>
      <c r="B144" s="30"/>
      <c r="G144" s="170"/>
    </row>
  </sheetData>
  <customSheetViews>
    <customSheetView guid="{29110A68-3EC6-4A67-B2F4-C5B07F9C3888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"/>
    </customSheetView>
    <customSheetView guid="{2D64A94D-C66C-4FD3-8201-7F642E1B0F9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"/>
    </customSheetView>
    <customSheetView guid="{7F4599E1-7724-459F-9FCF-D7ED51D3A09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3"/>
    </customSheetView>
    <customSheetView guid="{9BD9C074-40C7-4DEF-A2BD-D9FC2E0C67A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4"/>
    </customSheetView>
    <customSheetView guid="{66D3A9EB-F894-4E92-AAA1-D172D6B95E0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5"/>
    </customSheetView>
    <customSheetView guid="{91AC30DE-1D40-4709-B1FA-6F0FA378251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6"/>
    </customSheetView>
    <customSheetView guid="{F1738DBA-4A86-4E4E-8AA2-B6B2804E8CE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7"/>
    </customSheetView>
    <customSheetView guid="{5618DD8E-698B-41B5-8163-9804A8A834E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8"/>
    </customSheetView>
    <customSheetView guid="{9CCF10E2-92C0-49B0-AF99-307DE301C06F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9"/>
    </customSheetView>
    <customSheetView guid="{6B137BBA-28F2-4177-ADEF-B1D1878767A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0"/>
    </customSheetView>
    <customSheetView guid="{3675219B-151D-4A83-95AF-6CA1D823DF9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1"/>
    </customSheetView>
    <customSheetView guid="{F8AC9B16-B680-443B-A0C2-C2568C2FC9D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2"/>
    </customSheetView>
    <customSheetView guid="{9BFCC6BA-6181-4FB6-AF72-B0E6954AA9A0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3"/>
    </customSheetView>
    <customSheetView guid="{7044E850-A5C6-4247-BE4D-DC6D0F8B87FE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4"/>
    </customSheetView>
    <customSheetView guid="{D63838BE-F230-4BC1-8CFF-567D02D6527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5"/>
    </customSheetView>
    <customSheetView guid="{20B682CD-B38B-44EE-8FE8-229DDCE8B95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6"/>
    </customSheetView>
    <customSheetView guid="{3D6738E3-A45A-4638-AB53-C4FC5C66BC2D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7"/>
    </customSheetView>
    <customSheetView guid="{D4ABD959-335C-45EC-87BE-C9BA377F049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8"/>
    </customSheetView>
    <customSheetView guid="{0AC86E81-06EB-4896-B1CE-C91766AC0986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9"/>
    </customSheetView>
    <customSheetView guid="{ECFF03AA-9995-49FD-8675-E9EB89E2052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0"/>
    </customSheetView>
    <customSheetView guid="{94144FE1-E98D-468C-A0B0-A5E0B5B1007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1"/>
    </customSheetView>
    <customSheetView guid="{A4B47967-7288-4EFC-B3A3-156A4AF2D0D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2"/>
    </customSheetView>
    <customSheetView guid="{ADCEEF57-9D23-4D32-B0E6-992B8F8AD223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3"/>
    </customSheetView>
  </customSheetViews>
  <mergeCells count="35">
    <mergeCell ref="A61:A64"/>
    <mergeCell ref="B61:B64"/>
    <mergeCell ref="C61:D61"/>
    <mergeCell ref="E61:F61"/>
    <mergeCell ref="G61:G64"/>
    <mergeCell ref="A44:A47"/>
    <mergeCell ref="B44:B47"/>
    <mergeCell ref="C44:D44"/>
    <mergeCell ref="E44:F44"/>
    <mergeCell ref="G44:G47"/>
    <mergeCell ref="H26:H29"/>
    <mergeCell ref="I26:J26"/>
    <mergeCell ref="K26:L26"/>
    <mergeCell ref="H61:H64"/>
    <mergeCell ref="I61:J61"/>
    <mergeCell ref="K61:L61"/>
    <mergeCell ref="H44:H47"/>
    <mergeCell ref="I44:J44"/>
    <mergeCell ref="K44:L44"/>
    <mergeCell ref="A26:A29"/>
    <mergeCell ref="B26:B29"/>
    <mergeCell ref="C26:D26"/>
    <mergeCell ref="E26:F26"/>
    <mergeCell ref="G26:G29"/>
    <mergeCell ref="A2:J2"/>
    <mergeCell ref="A3:J3"/>
    <mergeCell ref="L6:M6"/>
    <mergeCell ref="A8:A11"/>
    <mergeCell ref="B8:B11"/>
    <mergeCell ref="C8:D8"/>
    <mergeCell ref="E8:F8"/>
    <mergeCell ref="G8:G11"/>
    <mergeCell ref="H8:H11"/>
    <mergeCell ref="I8:J8"/>
    <mergeCell ref="K8:L8"/>
  </mergeCells>
  <hyperlinks>
    <hyperlink ref="A5" display="BACK TO MENU" xr:uid="{00000000-0004-0000-0D00-000000000000}"/>
  </hyperlinks>
  <pageMargins left="0.22" right="0.19" top="0.43" bottom="0.75" header="0.3" footer="0.3"/>
  <pageSetup scale="25" orientation="landscape" r:id="rId24"/>
  <rowBreaks count="1" manualBreakCount="1">
    <brk id="6" max="16383" man="1"/>
  </rowBreaks>
  <drawing r:id="rId2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68"/>
  <sheetViews>
    <sheetView view="pageBreakPreview" zoomScaleNormal="100" zoomScaleSheetLayoutView="100" workbookViewId="0">
      <selection activeCell="G47" sqref="G47"/>
    </sheetView>
  </sheetViews>
  <sheetFormatPr defaultColWidth="8.88671875" defaultRowHeight="12.75"/>
  <cols>
    <col min="1" max="1" width="25.109375" style="293" customWidth="1"/>
    <col min="2" max="2" width="7.44140625" style="417" bestFit="1" customWidth="1"/>
    <col min="3" max="3" width="10.109375" style="293" customWidth="1"/>
    <col min="4" max="4" width="9.77734375" style="293" customWidth="1"/>
    <col min="5" max="5" width="7.44140625" style="293" customWidth="1"/>
    <col min="6" max="6" width="7.21875" style="293" customWidth="1"/>
    <col min="7" max="7" width="20.6640625" style="293" bestFit="1" customWidth="1"/>
    <col min="8" max="8" width="8.33203125" style="293" customWidth="1"/>
    <col min="9" max="9" width="8.44140625" style="293" customWidth="1"/>
    <col min="10" max="10" width="7.6640625" style="293" customWidth="1"/>
    <col min="11" max="11" width="8.21875" style="293" customWidth="1"/>
    <col min="12" max="12" width="8.6640625" style="293" customWidth="1"/>
    <col min="13" max="13" width="8.77734375" style="293" customWidth="1"/>
    <col min="14" max="15" width="8.21875" style="293" customWidth="1"/>
    <col min="16" max="16" width="10.44140625" style="418" customWidth="1"/>
    <col min="17" max="18" width="8.33203125" style="418" customWidth="1"/>
    <col min="19" max="19" width="10.109375" style="293" customWidth="1"/>
    <col min="20" max="20" width="7.33203125" style="293" customWidth="1"/>
    <col min="21" max="16384" width="8.88671875" style="293"/>
  </cols>
  <sheetData>
    <row r="1" spans="1:21" s="291" customFormat="1" ht="32.25" customHeight="1">
      <c r="A1" s="405" t="s">
        <v>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7"/>
      <c r="R1" s="407"/>
    </row>
    <row r="2" spans="1:21" s="292" customFormat="1" ht="15" customHeight="1">
      <c r="A2" s="408" t="s">
        <v>229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  <c r="R2" s="410"/>
      <c r="S2" s="291"/>
      <c r="T2" s="291"/>
      <c r="U2" s="291"/>
    </row>
    <row r="3" spans="1:21" ht="15">
      <c r="A3" s="411" t="s">
        <v>22</v>
      </c>
      <c r="B3" s="412"/>
      <c r="C3" s="292"/>
      <c r="D3" s="292"/>
      <c r="E3" s="292"/>
      <c r="F3" s="292"/>
      <c r="G3" s="292"/>
      <c r="H3" s="292"/>
      <c r="I3" s="413"/>
      <c r="J3" s="412"/>
      <c r="K3" s="292"/>
      <c r="L3" s="414"/>
      <c r="M3" s="292"/>
      <c r="N3" s="414"/>
      <c r="O3" s="260"/>
      <c r="P3" s="415"/>
      <c r="Q3" s="415"/>
      <c r="R3" s="416"/>
      <c r="S3" s="292"/>
      <c r="T3" s="292"/>
      <c r="U3" s="292"/>
    </row>
    <row r="4" spans="1:21" s="294" customFormat="1" ht="15.75" hidden="1" customHeight="1" thickBot="1">
      <c r="A4" s="293"/>
      <c r="B4" s="417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18"/>
      <c r="Q4" s="293"/>
      <c r="R4" s="293"/>
      <c r="S4" s="293"/>
      <c r="T4" s="293"/>
      <c r="U4" s="293"/>
    </row>
    <row r="5" spans="1:21" s="294" customFormat="1" ht="14.25" hidden="1" customHeight="1" thickTop="1">
      <c r="A5" s="419" t="s">
        <v>3</v>
      </c>
      <c r="B5" s="420" t="s">
        <v>10</v>
      </c>
      <c r="C5" s="421" t="s">
        <v>60</v>
      </c>
      <c r="D5" s="422"/>
      <c r="E5" s="423" t="s">
        <v>73</v>
      </c>
      <c r="F5" s="424"/>
      <c r="G5" s="423" t="s">
        <v>73</v>
      </c>
      <c r="H5" s="424"/>
      <c r="I5" s="425" t="s">
        <v>31</v>
      </c>
      <c r="J5" s="420" t="s">
        <v>10</v>
      </c>
      <c r="K5" s="423" t="s">
        <v>73</v>
      </c>
      <c r="L5" s="424"/>
      <c r="M5" s="426" t="s">
        <v>73</v>
      </c>
      <c r="N5" s="426"/>
      <c r="O5" s="421" t="s">
        <v>54</v>
      </c>
      <c r="P5" s="422"/>
      <c r="Q5" s="421" t="s">
        <v>26</v>
      </c>
      <c r="R5" s="427"/>
    </row>
    <row r="6" spans="1:21" s="294" customFormat="1" ht="14.25" hidden="1" customHeight="1">
      <c r="A6" s="428"/>
      <c r="B6" s="429"/>
      <c r="C6" s="430" t="s">
        <v>4</v>
      </c>
      <c r="D6" s="430" t="s">
        <v>0</v>
      </c>
      <c r="E6" s="430" t="s">
        <v>4</v>
      </c>
      <c r="F6" s="430" t="s">
        <v>0</v>
      </c>
      <c r="G6" s="430" t="s">
        <v>4</v>
      </c>
      <c r="H6" s="430" t="s">
        <v>0</v>
      </c>
      <c r="I6" s="431"/>
      <c r="J6" s="429"/>
      <c r="K6" s="432" t="s">
        <v>4</v>
      </c>
      <c r="L6" s="432" t="s">
        <v>0</v>
      </c>
      <c r="M6" s="432" t="s">
        <v>4</v>
      </c>
      <c r="N6" s="432" t="s">
        <v>0</v>
      </c>
      <c r="O6" s="432" t="s">
        <v>4</v>
      </c>
      <c r="P6" s="433" t="s">
        <v>0</v>
      </c>
      <c r="Q6" s="432" t="s">
        <v>4</v>
      </c>
      <c r="R6" s="296" t="s">
        <v>0</v>
      </c>
    </row>
    <row r="7" spans="1:21" s="294" customFormat="1" ht="14.25" hidden="1" customHeight="1">
      <c r="A7" s="428"/>
      <c r="B7" s="429"/>
      <c r="C7" s="434" t="s">
        <v>9</v>
      </c>
      <c r="D7" s="434" t="s">
        <v>8</v>
      </c>
      <c r="E7" s="435" t="s">
        <v>9</v>
      </c>
      <c r="F7" s="435" t="s">
        <v>8</v>
      </c>
      <c r="G7" s="435" t="s">
        <v>9</v>
      </c>
      <c r="H7" s="435" t="s">
        <v>8</v>
      </c>
      <c r="I7" s="431"/>
      <c r="J7" s="429"/>
      <c r="K7" s="436" t="s">
        <v>9</v>
      </c>
      <c r="L7" s="436" t="s">
        <v>8</v>
      </c>
      <c r="M7" s="436" t="s">
        <v>9</v>
      </c>
      <c r="N7" s="436" t="s">
        <v>8</v>
      </c>
      <c r="O7" s="436" t="s">
        <v>6</v>
      </c>
      <c r="P7" s="437" t="s">
        <v>11</v>
      </c>
      <c r="Q7" s="436" t="s">
        <v>12</v>
      </c>
      <c r="R7" s="297" t="s">
        <v>12</v>
      </c>
    </row>
    <row r="8" spans="1:21" s="295" customFormat="1" ht="21.95" hidden="1" customHeight="1">
      <c r="A8" s="438"/>
      <c r="B8" s="439"/>
      <c r="C8" s="440">
        <v>0.75</v>
      </c>
      <c r="D8" s="440">
        <v>0.29166666666666669</v>
      </c>
      <c r="E8" s="441">
        <v>0.33333333333333331</v>
      </c>
      <c r="F8" s="441">
        <v>0.16666666666666666</v>
      </c>
      <c r="G8" s="441">
        <v>0.33333333333333331</v>
      </c>
      <c r="H8" s="441">
        <v>0.16666666666666666</v>
      </c>
      <c r="I8" s="442"/>
      <c r="J8" s="439"/>
      <c r="K8" s="443">
        <v>0.75</v>
      </c>
      <c r="L8" s="443">
        <v>0.5</v>
      </c>
      <c r="M8" s="443">
        <v>0.75</v>
      </c>
      <c r="N8" s="443">
        <v>0.5</v>
      </c>
      <c r="O8" s="443">
        <v>0.45833333333333331</v>
      </c>
      <c r="P8" s="443">
        <v>0.70833333333333337</v>
      </c>
      <c r="Q8" s="443">
        <v>0.25</v>
      </c>
      <c r="R8" s="298">
        <v>0.83333333333333337</v>
      </c>
      <c r="S8" s="294"/>
      <c r="T8" s="294"/>
      <c r="U8" s="294"/>
    </row>
    <row r="9" spans="1:21" s="295" customFormat="1" ht="21.95" hidden="1" customHeight="1">
      <c r="A9" s="444" t="s">
        <v>78</v>
      </c>
      <c r="B9" s="445" t="s">
        <v>61</v>
      </c>
      <c r="C9" s="393">
        <v>42890</v>
      </c>
      <c r="D9" s="393">
        <v>42891</v>
      </c>
      <c r="E9" s="446">
        <v>42897</v>
      </c>
      <c r="F9" s="446">
        <v>42898</v>
      </c>
      <c r="G9" s="446">
        <v>42897</v>
      </c>
      <c r="H9" s="446">
        <v>42898</v>
      </c>
      <c r="I9" s="447" t="s">
        <v>48</v>
      </c>
      <c r="J9" s="448" t="s">
        <v>47</v>
      </c>
      <c r="K9" s="393">
        <v>42904</v>
      </c>
      <c r="L9" s="393">
        <v>42905</v>
      </c>
      <c r="M9" s="393">
        <v>42904</v>
      </c>
      <c r="N9" s="393">
        <v>42905</v>
      </c>
      <c r="O9" s="393">
        <v>42935</v>
      </c>
      <c r="P9" s="449">
        <v>42936</v>
      </c>
      <c r="Q9" s="449">
        <v>42938</v>
      </c>
      <c r="R9" s="299">
        <v>42938</v>
      </c>
    </row>
    <row r="10" spans="1:21" s="295" customFormat="1" ht="21.95" hidden="1" customHeight="1">
      <c r="A10" s="444" t="s">
        <v>75</v>
      </c>
      <c r="B10" s="445" t="s">
        <v>71</v>
      </c>
      <c r="C10" s="393">
        <f t="shared" ref="C10:H13" si="0">C9+7</f>
        <v>42897</v>
      </c>
      <c r="D10" s="393">
        <f t="shared" si="0"/>
        <v>42898</v>
      </c>
      <c r="E10" s="446">
        <f t="shared" si="0"/>
        <v>42904</v>
      </c>
      <c r="F10" s="446">
        <f t="shared" si="0"/>
        <v>42905</v>
      </c>
      <c r="G10" s="446">
        <f t="shared" si="0"/>
        <v>42904</v>
      </c>
      <c r="H10" s="446">
        <f t="shared" si="0"/>
        <v>42905</v>
      </c>
      <c r="I10" s="447" t="s">
        <v>39</v>
      </c>
      <c r="J10" s="450" t="s">
        <v>52</v>
      </c>
      <c r="K10" s="393">
        <f t="shared" ref="K10:R13" si="1">K9+7</f>
        <v>42911</v>
      </c>
      <c r="L10" s="393">
        <f t="shared" si="1"/>
        <v>42912</v>
      </c>
      <c r="M10" s="393">
        <f t="shared" si="1"/>
        <v>42911</v>
      </c>
      <c r="N10" s="393">
        <f t="shared" si="1"/>
        <v>42912</v>
      </c>
      <c r="O10" s="393">
        <f t="shared" si="1"/>
        <v>42942</v>
      </c>
      <c r="P10" s="393">
        <f t="shared" si="1"/>
        <v>42943</v>
      </c>
      <c r="Q10" s="393">
        <f t="shared" si="1"/>
        <v>42945</v>
      </c>
      <c r="R10" s="299">
        <f t="shared" si="1"/>
        <v>42945</v>
      </c>
    </row>
    <row r="11" spans="1:21" s="295" customFormat="1" ht="21.95" hidden="1" customHeight="1">
      <c r="A11" s="444" t="s">
        <v>55</v>
      </c>
      <c r="B11" s="445"/>
      <c r="C11" s="393">
        <f t="shared" si="0"/>
        <v>42904</v>
      </c>
      <c r="D11" s="393">
        <f t="shared" si="0"/>
        <v>42905</v>
      </c>
      <c r="E11" s="446">
        <f t="shared" si="0"/>
        <v>42911</v>
      </c>
      <c r="F11" s="446">
        <f t="shared" si="0"/>
        <v>42912</v>
      </c>
      <c r="G11" s="446">
        <f t="shared" si="0"/>
        <v>42911</v>
      </c>
      <c r="H11" s="446">
        <f t="shared" si="0"/>
        <v>42912</v>
      </c>
      <c r="I11" s="447" t="s">
        <v>81</v>
      </c>
      <c r="J11" s="448" t="s">
        <v>45</v>
      </c>
      <c r="K11" s="393">
        <f t="shared" si="1"/>
        <v>42918</v>
      </c>
      <c r="L11" s="393">
        <f t="shared" si="1"/>
        <v>42919</v>
      </c>
      <c r="M11" s="393">
        <f t="shared" si="1"/>
        <v>42918</v>
      </c>
      <c r="N11" s="393">
        <f t="shared" si="1"/>
        <v>42919</v>
      </c>
      <c r="O11" s="393">
        <f t="shared" si="1"/>
        <v>42949</v>
      </c>
      <c r="P11" s="393">
        <f t="shared" si="1"/>
        <v>42950</v>
      </c>
      <c r="Q11" s="393">
        <f t="shared" si="1"/>
        <v>42952</v>
      </c>
      <c r="R11" s="299">
        <f t="shared" si="1"/>
        <v>42952</v>
      </c>
    </row>
    <row r="12" spans="1:21" s="295" customFormat="1" ht="21.95" hidden="1" customHeight="1">
      <c r="A12" s="444" t="s">
        <v>78</v>
      </c>
      <c r="B12" s="445" t="s">
        <v>71</v>
      </c>
      <c r="C12" s="393">
        <f t="shared" si="0"/>
        <v>42911</v>
      </c>
      <c r="D12" s="393">
        <f t="shared" si="0"/>
        <v>42912</v>
      </c>
      <c r="E12" s="446">
        <f t="shared" si="0"/>
        <v>42918</v>
      </c>
      <c r="F12" s="446">
        <f t="shared" si="0"/>
        <v>42919</v>
      </c>
      <c r="G12" s="446">
        <f t="shared" si="0"/>
        <v>42918</v>
      </c>
      <c r="H12" s="446">
        <f t="shared" si="0"/>
        <v>42919</v>
      </c>
      <c r="I12" s="447" t="s">
        <v>46</v>
      </c>
      <c r="J12" s="448" t="s">
        <v>47</v>
      </c>
      <c r="K12" s="393">
        <f t="shared" si="1"/>
        <v>42925</v>
      </c>
      <c r="L12" s="393">
        <f t="shared" si="1"/>
        <v>42926</v>
      </c>
      <c r="M12" s="393">
        <f t="shared" si="1"/>
        <v>42925</v>
      </c>
      <c r="N12" s="393">
        <f t="shared" si="1"/>
        <v>42926</v>
      </c>
      <c r="O12" s="393">
        <f t="shared" si="1"/>
        <v>42956</v>
      </c>
      <c r="P12" s="393">
        <f t="shared" si="1"/>
        <v>42957</v>
      </c>
      <c r="Q12" s="393">
        <f t="shared" si="1"/>
        <v>42959</v>
      </c>
      <c r="R12" s="299">
        <f t="shared" si="1"/>
        <v>42959</v>
      </c>
    </row>
    <row r="13" spans="1:21" ht="13.5" hidden="1" customHeight="1" thickBot="1">
      <c r="A13" s="451" t="s">
        <v>75</v>
      </c>
      <c r="B13" s="452" t="s">
        <v>83</v>
      </c>
      <c r="C13" s="453">
        <f t="shared" si="0"/>
        <v>42918</v>
      </c>
      <c r="D13" s="453">
        <f t="shared" si="0"/>
        <v>42919</v>
      </c>
      <c r="E13" s="454">
        <f t="shared" si="0"/>
        <v>42925</v>
      </c>
      <c r="F13" s="454">
        <f t="shared" si="0"/>
        <v>42926</v>
      </c>
      <c r="G13" s="454">
        <f t="shared" si="0"/>
        <v>42925</v>
      </c>
      <c r="H13" s="454">
        <f t="shared" si="0"/>
        <v>42926</v>
      </c>
      <c r="I13" s="455" t="s">
        <v>79</v>
      </c>
      <c r="J13" s="455" t="s">
        <v>82</v>
      </c>
      <c r="K13" s="453">
        <f t="shared" si="1"/>
        <v>42932</v>
      </c>
      <c r="L13" s="453">
        <f t="shared" si="1"/>
        <v>42933</v>
      </c>
      <c r="M13" s="453">
        <f t="shared" si="1"/>
        <v>42932</v>
      </c>
      <c r="N13" s="453">
        <f t="shared" si="1"/>
        <v>42933</v>
      </c>
      <c r="O13" s="453">
        <f t="shared" si="1"/>
        <v>42963</v>
      </c>
      <c r="P13" s="453">
        <f t="shared" si="1"/>
        <v>42964</v>
      </c>
      <c r="Q13" s="453">
        <f t="shared" si="1"/>
        <v>42966</v>
      </c>
      <c r="R13" s="456">
        <f t="shared" si="1"/>
        <v>42966</v>
      </c>
      <c r="S13" s="295"/>
      <c r="T13" s="295"/>
      <c r="U13" s="295"/>
    </row>
    <row r="14" spans="1:21" ht="16.5" hidden="1" customHeight="1" thickTop="1"/>
    <row r="15" spans="1:21" ht="16.5" hidden="1" customHeight="1">
      <c r="A15" s="457" t="s">
        <v>62</v>
      </c>
      <c r="B15" s="458"/>
      <c r="C15" s="459"/>
      <c r="D15" s="457"/>
      <c r="E15" s="459"/>
      <c r="F15" s="459"/>
      <c r="G15" s="459"/>
      <c r="H15" s="459"/>
      <c r="I15" s="457" t="s">
        <v>72</v>
      </c>
      <c r="J15" s="459"/>
      <c r="O15" s="457"/>
      <c r="P15" s="293"/>
      <c r="Q15" s="293"/>
      <c r="R15" s="459"/>
    </row>
    <row r="16" spans="1:21" ht="16.5" hidden="1" customHeight="1">
      <c r="A16" s="457" t="s">
        <v>63</v>
      </c>
      <c r="B16" s="458"/>
      <c r="C16" s="459"/>
      <c r="D16" s="459"/>
      <c r="E16" s="459"/>
      <c r="F16" s="459"/>
      <c r="G16" s="459"/>
      <c r="H16" s="459"/>
      <c r="I16" s="459"/>
      <c r="J16" s="457"/>
      <c r="O16" s="457"/>
      <c r="P16" s="293"/>
      <c r="Q16" s="293"/>
      <c r="R16" s="459"/>
    </row>
    <row r="17" spans="1:22" ht="13.5" hidden="1" customHeight="1">
      <c r="A17" s="457" t="s">
        <v>20</v>
      </c>
      <c r="B17" s="458"/>
      <c r="C17" s="459"/>
      <c r="D17" s="459"/>
      <c r="E17" s="459"/>
      <c r="F17" s="459"/>
      <c r="G17" s="459"/>
      <c r="H17" s="459"/>
      <c r="I17" s="459"/>
      <c r="J17" s="457"/>
      <c r="O17" s="457"/>
      <c r="P17" s="293"/>
      <c r="Q17" s="293"/>
      <c r="R17" s="459"/>
    </row>
    <row r="18" spans="1:22" ht="13.5" hidden="1" customHeight="1"/>
    <row r="19" spans="1:22" ht="16.5" hidden="1" customHeight="1"/>
    <row r="20" spans="1:22" ht="13.5" hidden="1" customHeight="1">
      <c r="A20" s="457"/>
      <c r="B20" s="458"/>
      <c r="C20" s="459"/>
      <c r="D20" s="459"/>
      <c r="E20" s="459"/>
      <c r="F20" s="457"/>
      <c r="G20" s="459"/>
      <c r="H20" s="457"/>
      <c r="I20" s="460"/>
      <c r="J20" s="459"/>
      <c r="K20" s="457"/>
      <c r="L20" s="459"/>
      <c r="M20" s="457"/>
      <c r="N20" s="459"/>
      <c r="O20" s="457"/>
      <c r="P20" s="459"/>
    </row>
    <row r="21" spans="1:22" ht="17.25" hidden="1" customHeight="1" thickBot="1"/>
    <row r="22" spans="1:22" ht="16.5" hidden="1" customHeight="1" thickTop="1">
      <c r="A22" s="419" t="s">
        <v>3</v>
      </c>
      <c r="B22" s="420" t="s">
        <v>10</v>
      </c>
      <c r="C22" s="461" t="s">
        <v>18</v>
      </c>
      <c r="D22" s="462"/>
      <c r="E22" s="463" t="s">
        <v>25</v>
      </c>
      <c r="F22" s="464"/>
      <c r="G22" s="463" t="s">
        <v>25</v>
      </c>
      <c r="H22" s="464"/>
      <c r="I22" s="465" t="s">
        <v>31</v>
      </c>
      <c r="J22" s="420" t="s">
        <v>10</v>
      </c>
      <c r="K22" s="423" t="s">
        <v>95</v>
      </c>
      <c r="L22" s="424"/>
      <c r="M22" s="426" t="s">
        <v>95</v>
      </c>
      <c r="N22" s="426"/>
      <c r="O22" s="421" t="s">
        <v>54</v>
      </c>
      <c r="P22" s="422"/>
      <c r="Q22" s="421" t="s">
        <v>26</v>
      </c>
      <c r="R22" s="427"/>
      <c r="S22" s="466" t="s">
        <v>119</v>
      </c>
      <c r="T22" s="467"/>
    </row>
    <row r="23" spans="1:22" ht="15.75" hidden="1" customHeight="1">
      <c r="A23" s="428"/>
      <c r="B23" s="429"/>
      <c r="C23" s="430" t="s">
        <v>4</v>
      </c>
      <c r="D23" s="430" t="s">
        <v>0</v>
      </c>
      <c r="E23" s="430" t="s">
        <v>4</v>
      </c>
      <c r="F23" s="430" t="s">
        <v>0</v>
      </c>
      <c r="G23" s="430" t="s">
        <v>4</v>
      </c>
      <c r="H23" s="430" t="s">
        <v>0</v>
      </c>
      <c r="I23" s="468"/>
      <c r="J23" s="429"/>
      <c r="K23" s="430" t="s">
        <v>4</v>
      </c>
      <c r="L23" s="430" t="s">
        <v>0</v>
      </c>
      <c r="M23" s="430" t="s">
        <v>4</v>
      </c>
      <c r="N23" s="430" t="s">
        <v>0</v>
      </c>
      <c r="O23" s="432" t="s">
        <v>4</v>
      </c>
      <c r="P23" s="433" t="s">
        <v>0</v>
      </c>
      <c r="Q23" s="432" t="s">
        <v>4</v>
      </c>
      <c r="R23" s="296" t="s">
        <v>0</v>
      </c>
      <c r="S23" s="432" t="s">
        <v>4</v>
      </c>
      <c r="T23" s="296" t="s">
        <v>0</v>
      </c>
    </row>
    <row r="24" spans="1:22" ht="15" hidden="1" customHeight="1">
      <c r="A24" s="428"/>
      <c r="B24" s="429"/>
      <c r="C24" s="435" t="s">
        <v>9</v>
      </c>
      <c r="D24" s="435" t="s">
        <v>8</v>
      </c>
      <c r="E24" s="435" t="s">
        <v>11</v>
      </c>
      <c r="F24" s="435" t="s">
        <v>7</v>
      </c>
      <c r="G24" s="435" t="s">
        <v>11</v>
      </c>
      <c r="H24" s="435" t="s">
        <v>7</v>
      </c>
      <c r="I24" s="468"/>
      <c r="J24" s="429"/>
      <c r="K24" s="434" t="s">
        <v>7</v>
      </c>
      <c r="L24" s="434" t="s">
        <v>7</v>
      </c>
      <c r="M24" s="434" t="s">
        <v>7</v>
      </c>
      <c r="N24" s="434" t="s">
        <v>7</v>
      </c>
      <c r="O24" s="436" t="s">
        <v>6</v>
      </c>
      <c r="P24" s="437" t="s">
        <v>11</v>
      </c>
      <c r="Q24" s="436" t="s">
        <v>12</v>
      </c>
      <c r="R24" s="297" t="s">
        <v>12</v>
      </c>
      <c r="S24" s="436" t="s">
        <v>8</v>
      </c>
      <c r="T24" s="297" t="s">
        <v>8</v>
      </c>
    </row>
    <row r="25" spans="1:22" ht="22.5" hidden="1" customHeight="1">
      <c r="A25" s="438"/>
      <c r="B25" s="439"/>
      <c r="C25" s="469">
        <v>0.33333333333333331</v>
      </c>
      <c r="D25" s="441">
        <v>0.33333333333333331</v>
      </c>
      <c r="E25" s="441">
        <v>0.875</v>
      </c>
      <c r="F25" s="441">
        <v>0.875</v>
      </c>
      <c r="G25" s="441">
        <v>0.875</v>
      </c>
      <c r="H25" s="441">
        <v>0.875</v>
      </c>
      <c r="I25" s="470"/>
      <c r="J25" s="439"/>
      <c r="K25" s="440">
        <v>0.29166666666666669</v>
      </c>
      <c r="L25" s="440">
        <v>0.875</v>
      </c>
      <c r="M25" s="440">
        <v>0.29166666666666669</v>
      </c>
      <c r="N25" s="440">
        <v>0.875</v>
      </c>
      <c r="O25" s="443">
        <v>0.45833333333333331</v>
      </c>
      <c r="P25" s="443">
        <v>0.70833333333333337</v>
      </c>
      <c r="Q25" s="443">
        <v>0.25</v>
      </c>
      <c r="R25" s="298">
        <v>0.83333333333333337</v>
      </c>
      <c r="S25" s="443">
        <v>0.25</v>
      </c>
      <c r="T25" s="298">
        <v>0.75</v>
      </c>
      <c r="V25" s="293" t="s">
        <v>191</v>
      </c>
    </row>
    <row r="26" spans="1:22" ht="24.95" hidden="1" customHeight="1">
      <c r="A26" s="471" t="s">
        <v>136</v>
      </c>
      <c r="B26" s="401">
        <v>27</v>
      </c>
      <c r="C26" s="393">
        <v>43591</v>
      </c>
      <c r="D26" s="393">
        <v>43592</v>
      </c>
      <c r="E26" s="393">
        <v>43596</v>
      </c>
      <c r="F26" s="393">
        <v>43597</v>
      </c>
      <c r="G26" s="393">
        <v>43596</v>
      </c>
      <c r="H26" s="393">
        <v>43597</v>
      </c>
      <c r="I26" s="472" t="s">
        <v>118</v>
      </c>
      <c r="J26" s="473" t="s">
        <v>191</v>
      </c>
      <c r="K26" s="393">
        <v>43602</v>
      </c>
      <c r="L26" s="393">
        <v>43602</v>
      </c>
      <c r="M26" s="393">
        <v>43602</v>
      </c>
      <c r="N26" s="393">
        <v>43602</v>
      </c>
      <c r="O26" s="393">
        <v>43628</v>
      </c>
      <c r="P26" s="449">
        <v>43629</v>
      </c>
      <c r="Q26" s="449">
        <v>43631</v>
      </c>
      <c r="R26" s="299">
        <v>43631</v>
      </c>
      <c r="S26" s="449">
        <v>43633</v>
      </c>
      <c r="T26" s="299">
        <v>43633</v>
      </c>
      <c r="U26" s="293" t="s">
        <v>190</v>
      </c>
      <c r="V26" s="293" t="s">
        <v>193</v>
      </c>
    </row>
    <row r="27" spans="1:22" ht="24.95" hidden="1" customHeight="1">
      <c r="A27" s="471" t="s">
        <v>137</v>
      </c>
      <c r="B27" s="401">
        <v>48</v>
      </c>
      <c r="C27" s="393">
        <f t="shared" ref="C27:H29" si="2">C26+7</f>
        <v>43598</v>
      </c>
      <c r="D27" s="393">
        <f t="shared" si="2"/>
        <v>43599</v>
      </c>
      <c r="E27" s="393">
        <f>E26+7</f>
        <v>43603</v>
      </c>
      <c r="F27" s="393">
        <f>F26+7</f>
        <v>43604</v>
      </c>
      <c r="G27" s="393">
        <f>G26+7</f>
        <v>43603</v>
      </c>
      <c r="H27" s="393">
        <f>H26+7</f>
        <v>43604</v>
      </c>
      <c r="I27" s="472" t="s">
        <v>197</v>
      </c>
      <c r="J27" s="473" t="s">
        <v>193</v>
      </c>
      <c r="K27" s="393">
        <f t="shared" ref="K27:T29" si="3">K26+7</f>
        <v>43609</v>
      </c>
      <c r="L27" s="393">
        <f t="shared" si="3"/>
        <v>43609</v>
      </c>
      <c r="M27" s="393">
        <f t="shared" si="3"/>
        <v>43609</v>
      </c>
      <c r="N27" s="393">
        <f t="shared" si="3"/>
        <v>43609</v>
      </c>
      <c r="O27" s="393">
        <f t="shared" si="3"/>
        <v>43635</v>
      </c>
      <c r="P27" s="449">
        <f t="shared" si="3"/>
        <v>43636</v>
      </c>
      <c r="Q27" s="449">
        <f t="shared" si="3"/>
        <v>43638</v>
      </c>
      <c r="R27" s="299">
        <f t="shared" si="3"/>
        <v>43638</v>
      </c>
      <c r="S27" s="449">
        <f t="shared" si="3"/>
        <v>43640</v>
      </c>
      <c r="T27" s="299">
        <f t="shared" si="3"/>
        <v>43640</v>
      </c>
      <c r="U27" s="293" t="s">
        <v>192</v>
      </c>
      <c r="V27" s="293" t="s">
        <v>195</v>
      </c>
    </row>
    <row r="28" spans="1:22" ht="24.95" hidden="1" customHeight="1">
      <c r="A28" s="471" t="s">
        <v>139</v>
      </c>
      <c r="B28" s="401">
        <v>18</v>
      </c>
      <c r="C28" s="393">
        <f t="shared" si="2"/>
        <v>43605</v>
      </c>
      <c r="D28" s="393">
        <f t="shared" si="2"/>
        <v>43606</v>
      </c>
      <c r="E28" s="393">
        <f t="shared" si="2"/>
        <v>43610</v>
      </c>
      <c r="F28" s="393">
        <f t="shared" si="2"/>
        <v>43611</v>
      </c>
      <c r="G28" s="393">
        <f t="shared" si="2"/>
        <v>43610</v>
      </c>
      <c r="H28" s="393">
        <f t="shared" si="2"/>
        <v>43611</v>
      </c>
      <c r="I28" s="472" t="s">
        <v>198</v>
      </c>
      <c r="J28" s="473" t="s">
        <v>195</v>
      </c>
      <c r="K28" s="393">
        <f t="shared" si="3"/>
        <v>43616</v>
      </c>
      <c r="L28" s="393">
        <f t="shared" si="3"/>
        <v>43616</v>
      </c>
      <c r="M28" s="393">
        <f t="shared" si="3"/>
        <v>43616</v>
      </c>
      <c r="N28" s="393">
        <f t="shared" si="3"/>
        <v>43616</v>
      </c>
      <c r="O28" s="393">
        <f t="shared" si="3"/>
        <v>43642</v>
      </c>
      <c r="P28" s="449">
        <f t="shared" si="3"/>
        <v>43643</v>
      </c>
      <c r="Q28" s="449">
        <f t="shared" si="3"/>
        <v>43645</v>
      </c>
      <c r="R28" s="299">
        <f t="shared" si="3"/>
        <v>43645</v>
      </c>
      <c r="S28" s="449">
        <f t="shared" si="3"/>
        <v>43647</v>
      </c>
      <c r="T28" s="299">
        <f t="shared" si="3"/>
        <v>43647</v>
      </c>
      <c r="U28" s="293" t="s">
        <v>194</v>
      </c>
      <c r="V28" s="293" t="s">
        <v>193</v>
      </c>
    </row>
    <row r="29" spans="1:22" ht="24.95" hidden="1" customHeight="1">
      <c r="A29" s="471" t="s">
        <v>230</v>
      </c>
      <c r="B29" s="401" t="s">
        <v>138</v>
      </c>
      <c r="C29" s="393">
        <f t="shared" si="2"/>
        <v>43612</v>
      </c>
      <c r="D29" s="393">
        <f t="shared" si="2"/>
        <v>43613</v>
      </c>
      <c r="E29" s="393">
        <f t="shared" si="2"/>
        <v>43617</v>
      </c>
      <c r="F29" s="393">
        <f t="shared" si="2"/>
        <v>43618</v>
      </c>
      <c r="G29" s="393">
        <f t="shared" si="2"/>
        <v>43617</v>
      </c>
      <c r="H29" s="393">
        <f t="shared" si="2"/>
        <v>43618</v>
      </c>
      <c r="I29" s="472" t="s">
        <v>199</v>
      </c>
      <c r="J29" s="473" t="s">
        <v>193</v>
      </c>
      <c r="K29" s="393">
        <f t="shared" si="3"/>
        <v>43623</v>
      </c>
      <c r="L29" s="393">
        <f t="shared" si="3"/>
        <v>43623</v>
      </c>
      <c r="M29" s="393">
        <f t="shared" si="3"/>
        <v>43623</v>
      </c>
      <c r="N29" s="393">
        <f t="shared" si="3"/>
        <v>43623</v>
      </c>
      <c r="O29" s="393">
        <f t="shared" si="3"/>
        <v>43649</v>
      </c>
      <c r="P29" s="449">
        <f t="shared" si="3"/>
        <v>43650</v>
      </c>
      <c r="Q29" s="449">
        <f t="shared" si="3"/>
        <v>43652</v>
      </c>
      <c r="R29" s="299">
        <f t="shared" si="3"/>
        <v>43652</v>
      </c>
      <c r="S29" s="449">
        <f t="shared" si="3"/>
        <v>43654</v>
      </c>
      <c r="T29" s="299">
        <f t="shared" si="3"/>
        <v>43654</v>
      </c>
      <c r="U29" s="293" t="s">
        <v>196</v>
      </c>
    </row>
    <row r="30" spans="1:22" ht="15" hidden="1" customHeight="1" thickBot="1">
      <c r="A30" s="474" t="e">
        <f>'[1]CANADA TS (CPNW)'!#REF!</f>
        <v>#REF!</v>
      </c>
      <c r="B30" s="475" t="e">
        <f>'[1]CANADA TS (CPNW)'!#REF!</f>
        <v>#REF!</v>
      </c>
      <c r="C30" s="453" t="e">
        <f>'[1]CANADA TS (CPNW)'!#REF!</f>
        <v>#REF!</v>
      </c>
      <c r="D30" s="453" t="e">
        <f>'[1]CANADA TS (CPNW)'!#REF!</f>
        <v>#REF!</v>
      </c>
      <c r="E30" s="453" t="e">
        <f>'[1]CANADA TS (CPNW)'!#REF!</f>
        <v>#REF!</v>
      </c>
      <c r="F30" s="453" t="e">
        <f>'[1]CANADA TS (CPNW)'!#REF!</f>
        <v>#REF!</v>
      </c>
      <c r="G30" s="453" t="e">
        <f>'[1]CANADA TS (CPNW)'!#REF!</f>
        <v>#REF!</v>
      </c>
      <c r="H30" s="453" t="e">
        <f>'[1]CANADA TS (CPNW)'!#REF!</f>
        <v>#REF!</v>
      </c>
      <c r="I30" s="476" t="s">
        <v>39</v>
      </c>
      <c r="J30" s="477">
        <v>32</v>
      </c>
      <c r="K30" s="453" t="e">
        <f>#REF!+7</f>
        <v>#REF!</v>
      </c>
      <c r="L30" s="453" t="e">
        <f>#REF!+7</f>
        <v>#REF!</v>
      </c>
      <c r="M30" s="453" t="e">
        <f>#REF!+7</f>
        <v>#REF!</v>
      </c>
      <c r="N30" s="453" t="e">
        <f>#REF!+7</f>
        <v>#REF!</v>
      </c>
      <c r="O30" s="453" t="e">
        <f>#REF!+7</f>
        <v>#REF!</v>
      </c>
      <c r="P30" s="453" t="e">
        <f>#REF!+7</f>
        <v>#REF!</v>
      </c>
      <c r="Q30" s="453" t="e">
        <f>#REF!+7</f>
        <v>#REF!</v>
      </c>
      <c r="R30" s="456" t="e">
        <f>#REF!+7</f>
        <v>#REF!</v>
      </c>
    </row>
    <row r="31" spans="1:22" ht="13.5" hidden="1" customHeight="1" thickTop="1">
      <c r="A31" s="364"/>
      <c r="B31" s="478"/>
      <c r="C31" s="366"/>
      <c r="D31" s="366"/>
      <c r="E31" s="366"/>
      <c r="F31" s="366"/>
      <c r="G31" s="366"/>
      <c r="H31" s="366"/>
      <c r="I31" s="479"/>
      <c r="J31" s="479"/>
      <c r="K31" s="366"/>
      <c r="L31" s="366"/>
      <c r="M31" s="366"/>
      <c r="N31" s="366"/>
      <c r="O31" s="366"/>
      <c r="P31" s="366"/>
      <c r="Q31" s="366"/>
      <c r="R31" s="366"/>
    </row>
    <row r="32" spans="1:22" ht="13.5" hidden="1" customHeight="1">
      <c r="A32" s="480" t="s">
        <v>32</v>
      </c>
      <c r="B32" s="481"/>
      <c r="C32" s="482"/>
      <c r="D32" s="482"/>
      <c r="E32" s="482"/>
      <c r="F32" s="483"/>
      <c r="G32" s="482"/>
      <c r="H32" s="483"/>
      <c r="I32" s="367"/>
      <c r="J32" s="368"/>
      <c r="K32" s="484"/>
      <c r="L32" s="484"/>
      <c r="M32" s="484"/>
      <c r="N32" s="484"/>
      <c r="O32" s="484"/>
      <c r="P32" s="484"/>
    </row>
    <row r="33" spans="1:18" ht="16.5" hidden="1" customHeight="1">
      <c r="A33" s="485"/>
      <c r="B33" s="367"/>
      <c r="C33" s="367"/>
      <c r="D33" s="367"/>
      <c r="E33" s="367"/>
      <c r="F33" s="367"/>
      <c r="G33" s="367"/>
      <c r="H33" s="367"/>
      <c r="I33" s="367"/>
      <c r="J33" s="368"/>
      <c r="K33" s="484"/>
      <c r="L33" s="484"/>
      <c r="M33" s="484"/>
      <c r="N33" s="484"/>
      <c r="O33" s="484"/>
      <c r="P33" s="484"/>
    </row>
    <row r="34" spans="1:18" ht="16.5" hidden="1" customHeight="1">
      <c r="A34" s="486" t="s">
        <v>30</v>
      </c>
      <c r="B34" s="367"/>
      <c r="C34" s="367"/>
      <c r="D34" s="367"/>
      <c r="E34" s="367"/>
      <c r="F34" s="367"/>
      <c r="G34" s="367"/>
      <c r="H34" s="367"/>
      <c r="I34" s="367"/>
      <c r="J34" s="368"/>
      <c r="K34" s="484"/>
      <c r="L34" s="484"/>
      <c r="M34" s="484"/>
      <c r="N34" s="484"/>
      <c r="O34" s="484"/>
      <c r="P34" s="484"/>
    </row>
    <row r="35" spans="1:18" ht="16.5" hidden="1" customHeight="1">
      <c r="A35" s="457" t="s">
        <v>80</v>
      </c>
      <c r="B35" s="458"/>
      <c r="C35" s="459"/>
      <c r="D35" s="459"/>
      <c r="E35" s="459"/>
      <c r="F35" s="459"/>
      <c r="G35" s="459"/>
      <c r="H35" s="459"/>
      <c r="I35" s="459"/>
      <c r="J35" s="459"/>
      <c r="K35" s="457"/>
      <c r="L35" s="459"/>
      <c r="M35" s="457"/>
      <c r="N35" s="459"/>
      <c r="O35" s="457" t="s">
        <v>59</v>
      </c>
      <c r="P35" s="459"/>
    </row>
    <row r="36" spans="1:18" ht="16.5" hidden="1" customHeight="1">
      <c r="A36" s="457" t="s">
        <v>19</v>
      </c>
      <c r="B36" s="458"/>
      <c r="C36" s="459"/>
      <c r="D36" s="459"/>
      <c r="E36" s="459"/>
      <c r="F36" s="459"/>
      <c r="G36" s="459"/>
      <c r="H36" s="459"/>
      <c r="I36" s="459"/>
      <c r="J36" s="459"/>
      <c r="K36" s="457"/>
      <c r="L36" s="459"/>
      <c r="M36" s="457"/>
      <c r="N36" s="459"/>
      <c r="O36" s="457" t="s">
        <v>58</v>
      </c>
      <c r="P36" s="459"/>
    </row>
    <row r="37" spans="1:18" ht="16.5" hidden="1" customHeight="1">
      <c r="A37" s="457" t="s">
        <v>63</v>
      </c>
      <c r="B37" s="458"/>
      <c r="C37" s="459"/>
      <c r="D37" s="459"/>
      <c r="E37" s="459"/>
      <c r="F37" s="457"/>
      <c r="G37" s="459"/>
      <c r="H37" s="457"/>
      <c r="I37" s="460"/>
      <c r="J37" s="459"/>
      <c r="K37" s="457"/>
      <c r="L37" s="459"/>
      <c r="M37" s="457"/>
      <c r="N37" s="459"/>
      <c r="O37" s="457" t="s">
        <v>70</v>
      </c>
      <c r="P37" s="459"/>
    </row>
    <row r="38" spans="1:18" ht="51" hidden="1" customHeight="1">
      <c r="A38" s="457" t="s">
        <v>20</v>
      </c>
      <c r="B38" s="458"/>
      <c r="C38" s="459"/>
      <c r="D38" s="459"/>
      <c r="E38" s="459"/>
      <c r="F38" s="457"/>
      <c r="G38" s="459"/>
      <c r="H38" s="457"/>
      <c r="I38" s="460"/>
      <c r="J38" s="459"/>
      <c r="K38" s="457"/>
      <c r="L38" s="459"/>
      <c r="M38" s="457"/>
      <c r="N38" s="459"/>
      <c r="O38" s="457"/>
      <c r="P38" s="459"/>
    </row>
    <row r="41" spans="1:18" ht="9" customHeight="1"/>
    <row r="42" spans="1:18" ht="13.5" thickBot="1"/>
    <row r="43" spans="1:18" ht="30.75" customHeight="1">
      <c r="A43" s="720" t="s">
        <v>3</v>
      </c>
      <c r="B43" s="723" t="s">
        <v>10</v>
      </c>
      <c r="C43" s="727" t="s">
        <v>123</v>
      </c>
      <c r="D43" s="727"/>
      <c r="E43" s="726" t="s">
        <v>227</v>
      </c>
      <c r="F43" s="726"/>
      <c r="G43" s="727" t="s">
        <v>31</v>
      </c>
      <c r="H43" s="731" t="s">
        <v>10</v>
      </c>
      <c r="I43" s="726" t="s">
        <v>227</v>
      </c>
      <c r="J43" s="726"/>
      <c r="K43" s="726" t="s">
        <v>54</v>
      </c>
      <c r="L43" s="726"/>
      <c r="M43" s="726" t="s">
        <v>26</v>
      </c>
      <c r="N43" s="726"/>
      <c r="O43" s="726" t="s">
        <v>119</v>
      </c>
      <c r="P43" s="730"/>
      <c r="Q43" s="293"/>
      <c r="R43" s="293"/>
    </row>
    <row r="44" spans="1:18" ht="15" customHeight="1">
      <c r="A44" s="721"/>
      <c r="B44" s="724"/>
      <c r="C44" s="509" t="s">
        <v>4</v>
      </c>
      <c r="D44" s="509" t="s">
        <v>0</v>
      </c>
      <c r="E44" s="509" t="s">
        <v>4</v>
      </c>
      <c r="F44" s="509" t="s">
        <v>0</v>
      </c>
      <c r="G44" s="728"/>
      <c r="H44" s="732"/>
      <c r="I44" s="509" t="s">
        <v>4</v>
      </c>
      <c r="J44" s="509" t="s">
        <v>0</v>
      </c>
      <c r="K44" s="510" t="s">
        <v>4</v>
      </c>
      <c r="L44" s="510" t="s">
        <v>0</v>
      </c>
      <c r="M44" s="510" t="s">
        <v>4</v>
      </c>
      <c r="N44" s="510" t="s">
        <v>0</v>
      </c>
      <c r="O44" s="510" t="s">
        <v>4</v>
      </c>
      <c r="P44" s="513" t="s">
        <v>0</v>
      </c>
      <c r="Q44" s="293"/>
      <c r="R44" s="293"/>
    </row>
    <row r="45" spans="1:18" ht="15" customHeight="1" thickBot="1">
      <c r="A45" s="722"/>
      <c r="B45" s="725"/>
      <c r="C45" s="514" t="str">
        <f>'USEC DIRECT (AWE4)'!C10</f>
        <v>SUN</v>
      </c>
      <c r="D45" s="514" t="s">
        <v>5</v>
      </c>
      <c r="E45" s="514" t="s">
        <v>9</v>
      </c>
      <c r="F45" s="514" t="s">
        <v>8</v>
      </c>
      <c r="G45" s="729"/>
      <c r="H45" s="733"/>
      <c r="I45" s="515" t="s">
        <v>11</v>
      </c>
      <c r="J45" s="515" t="s">
        <v>11</v>
      </c>
      <c r="K45" s="516" t="s">
        <v>11</v>
      </c>
      <c r="L45" s="516" t="s">
        <v>7</v>
      </c>
      <c r="M45" s="516" t="s">
        <v>9</v>
      </c>
      <c r="N45" s="516" t="s">
        <v>8</v>
      </c>
      <c r="O45" s="516" t="s">
        <v>5</v>
      </c>
      <c r="P45" s="517" t="s">
        <v>6</v>
      </c>
      <c r="Q45" s="293"/>
      <c r="R45" s="293"/>
    </row>
    <row r="46" spans="1:18" s="417" customFormat="1" ht="19.5" customHeight="1">
      <c r="A46" s="568" t="s">
        <v>307</v>
      </c>
      <c r="B46" s="569" t="s">
        <v>308</v>
      </c>
      <c r="C46" s="393" t="s">
        <v>325</v>
      </c>
      <c r="D46" s="393" t="s">
        <v>326</v>
      </c>
      <c r="E46" s="393" t="s">
        <v>327</v>
      </c>
      <c r="F46" s="393" t="s">
        <v>335</v>
      </c>
      <c r="G46" s="507" t="str">
        <f>"COSCO AUCKLAND"</f>
        <v>COSCO AUCKLAND</v>
      </c>
      <c r="H46" s="507" t="str">
        <f>"052E"</f>
        <v>052E</v>
      </c>
      <c r="I46" s="579">
        <v>44391</v>
      </c>
      <c r="J46" s="579">
        <v>44392</v>
      </c>
      <c r="K46" s="579">
        <v>44420</v>
      </c>
      <c r="L46" s="579">
        <v>44421</v>
      </c>
      <c r="M46" s="579">
        <v>44423</v>
      </c>
      <c r="N46" s="579">
        <v>44424</v>
      </c>
      <c r="O46" s="579">
        <v>44425</v>
      </c>
      <c r="P46" s="579">
        <v>44426</v>
      </c>
    </row>
    <row r="47" spans="1:18" s="417" customFormat="1" ht="19.5" customHeight="1">
      <c r="A47" s="537" t="s">
        <v>306</v>
      </c>
      <c r="B47" s="569" t="s">
        <v>305</v>
      </c>
      <c r="C47" s="393" t="s">
        <v>333</v>
      </c>
      <c r="D47" s="393" t="s">
        <v>296</v>
      </c>
      <c r="E47" s="393" t="s">
        <v>360</v>
      </c>
      <c r="F47" s="393" t="s">
        <v>360</v>
      </c>
      <c r="G47" s="507" t="str">
        <f>"GOTTFRIED SCHULTE"</f>
        <v>GOTTFRIED SCHULTE</v>
      </c>
      <c r="H47" s="507" t="str">
        <f>"008W"</f>
        <v>008W</v>
      </c>
      <c r="I47" s="579">
        <f>I46+7</f>
        <v>44398</v>
      </c>
      <c r="J47" s="579">
        <f t="shared" ref="J47" si="4">J46+7</f>
        <v>44399</v>
      </c>
      <c r="K47" s="579"/>
      <c r="L47" s="579"/>
      <c r="M47" s="579"/>
      <c r="N47" s="579"/>
      <c r="O47" s="579">
        <v>44439</v>
      </c>
      <c r="P47" s="579">
        <v>44440</v>
      </c>
      <c r="Q47" s="508"/>
      <c r="R47" s="508"/>
    </row>
    <row r="48" spans="1:18" s="417" customFormat="1" ht="19.5" customHeight="1">
      <c r="A48" s="570" t="s">
        <v>136</v>
      </c>
      <c r="B48" s="570" t="s">
        <v>305</v>
      </c>
      <c r="C48" s="393" t="s">
        <v>336</v>
      </c>
      <c r="D48" s="393" t="s">
        <v>400</v>
      </c>
      <c r="E48" s="393" t="s">
        <v>300</v>
      </c>
      <c r="F48" s="393" t="s">
        <v>337</v>
      </c>
      <c r="G48" s="507" t="str">
        <f>"XIN WEI HAI"</f>
        <v>XIN WEI HAI</v>
      </c>
      <c r="H48" s="507" t="str">
        <f>"140E"</f>
        <v>140E</v>
      </c>
      <c r="I48" s="579">
        <f t="shared" ref="I48:I53" si="5">I47+7</f>
        <v>44405</v>
      </c>
      <c r="J48" s="579">
        <f t="shared" ref="J48:J53" si="6">J47+7</f>
        <v>44406</v>
      </c>
      <c r="K48" s="579">
        <v>44434</v>
      </c>
      <c r="L48" s="579">
        <v>44435</v>
      </c>
      <c r="M48" s="579">
        <v>44437</v>
      </c>
      <c r="N48" s="579">
        <v>44438</v>
      </c>
      <c r="O48" s="579">
        <v>44446</v>
      </c>
      <c r="P48" s="579">
        <v>44447</v>
      </c>
      <c r="Q48" s="508"/>
      <c r="R48" s="508"/>
    </row>
    <row r="49" spans="1:18" s="417" customFormat="1" ht="19.5" customHeight="1">
      <c r="A49" s="537" t="s">
        <v>281</v>
      </c>
      <c r="B49" s="569" t="s">
        <v>289</v>
      </c>
      <c r="C49" s="393" t="s">
        <v>328</v>
      </c>
      <c r="D49" s="393" t="s">
        <v>359</v>
      </c>
      <c r="E49" s="393" t="s">
        <v>358</v>
      </c>
      <c r="F49" s="393" t="s">
        <v>338</v>
      </c>
      <c r="G49" s="507" t="str">
        <f>"COSCO VENICE"</f>
        <v>COSCO VENICE</v>
      </c>
      <c r="H49" s="507" t="str">
        <f>"046E"</f>
        <v>046E</v>
      </c>
      <c r="I49" s="579">
        <f t="shared" si="5"/>
        <v>44412</v>
      </c>
      <c r="J49" s="579">
        <f t="shared" si="6"/>
        <v>44413</v>
      </c>
      <c r="K49" s="579">
        <f t="shared" ref="K49:K53" si="7">K48+7</f>
        <v>44441</v>
      </c>
      <c r="L49" s="579">
        <f t="shared" ref="L49:L53" si="8">L48+7</f>
        <v>44442</v>
      </c>
      <c r="M49" s="579">
        <f t="shared" ref="M49:M53" si="9">M48+7</f>
        <v>44444</v>
      </c>
      <c r="N49" s="579">
        <f t="shared" ref="N49:N53" si="10">N48+7</f>
        <v>44445</v>
      </c>
      <c r="O49" s="579">
        <f t="shared" ref="O49:O53" si="11">O48+7</f>
        <v>44453</v>
      </c>
      <c r="P49" s="579">
        <f t="shared" ref="P49:P53" si="12">P48+7</f>
        <v>44454</v>
      </c>
      <c r="Q49" s="508"/>
      <c r="R49" s="508"/>
    </row>
    <row r="50" spans="1:18" s="417" customFormat="1" ht="19.5" customHeight="1">
      <c r="A50" s="568" t="s">
        <v>421</v>
      </c>
      <c r="B50" s="569" t="s">
        <v>138</v>
      </c>
      <c r="C50" s="393" t="s">
        <v>358</v>
      </c>
      <c r="D50" s="393" t="s">
        <v>338</v>
      </c>
      <c r="E50" s="393" t="s">
        <v>377</v>
      </c>
      <c r="F50" s="393" t="s">
        <v>383</v>
      </c>
      <c r="G50" s="507" t="str">
        <f>"COSCO SANTOS"</f>
        <v>COSCO SANTOS</v>
      </c>
      <c r="H50" s="507" t="str">
        <f>"066E"</f>
        <v>066E</v>
      </c>
      <c r="I50" s="579">
        <f t="shared" si="5"/>
        <v>44419</v>
      </c>
      <c r="J50" s="579">
        <f t="shared" si="6"/>
        <v>44420</v>
      </c>
      <c r="K50" s="579">
        <f t="shared" si="7"/>
        <v>44448</v>
      </c>
      <c r="L50" s="579">
        <f t="shared" si="8"/>
        <v>44449</v>
      </c>
      <c r="M50" s="579">
        <f t="shared" si="9"/>
        <v>44451</v>
      </c>
      <c r="N50" s="579">
        <f t="shared" si="10"/>
        <v>44452</v>
      </c>
      <c r="O50" s="579">
        <f t="shared" si="11"/>
        <v>44460</v>
      </c>
      <c r="P50" s="579">
        <f t="shared" si="12"/>
        <v>44461</v>
      </c>
      <c r="Q50" s="508"/>
      <c r="R50" s="508"/>
    </row>
    <row r="51" spans="1:18" s="417" customFormat="1" ht="19.5" customHeight="1">
      <c r="A51" s="537" t="s">
        <v>139</v>
      </c>
      <c r="B51" s="569" t="s">
        <v>422</v>
      </c>
      <c r="C51" s="393" t="s">
        <v>377</v>
      </c>
      <c r="D51" s="393" t="s">
        <v>383</v>
      </c>
      <c r="E51" s="393" t="s">
        <v>378</v>
      </c>
      <c r="F51" s="393" t="s">
        <v>384</v>
      </c>
      <c r="G51" s="507" t="str">
        <f>"COSCO BOSTON"</f>
        <v>COSCO BOSTON</v>
      </c>
      <c r="H51" s="507" t="str">
        <f>"167E"</f>
        <v>167E</v>
      </c>
      <c r="I51" s="579">
        <f t="shared" si="5"/>
        <v>44426</v>
      </c>
      <c r="J51" s="579">
        <f t="shared" si="6"/>
        <v>44427</v>
      </c>
      <c r="K51" s="579">
        <f t="shared" si="7"/>
        <v>44455</v>
      </c>
      <c r="L51" s="579">
        <f t="shared" si="8"/>
        <v>44456</v>
      </c>
      <c r="M51" s="579">
        <f t="shared" si="9"/>
        <v>44458</v>
      </c>
      <c r="N51" s="579">
        <f t="shared" si="10"/>
        <v>44459</v>
      </c>
      <c r="O51" s="579">
        <f t="shared" si="11"/>
        <v>44467</v>
      </c>
      <c r="P51" s="579">
        <f t="shared" si="12"/>
        <v>44468</v>
      </c>
      <c r="Q51" s="508"/>
      <c r="R51" s="508"/>
    </row>
    <row r="52" spans="1:18" s="417" customFormat="1" ht="19.5" customHeight="1">
      <c r="A52" s="570" t="s">
        <v>423</v>
      </c>
      <c r="B52" s="570" t="s">
        <v>275</v>
      </c>
      <c r="C52" s="393" t="s">
        <v>378</v>
      </c>
      <c r="D52" s="393" t="s">
        <v>384</v>
      </c>
      <c r="E52" s="393" t="s">
        <v>379</v>
      </c>
      <c r="F52" s="393" t="s">
        <v>385</v>
      </c>
      <c r="G52" s="507" t="str">
        <f>"COSCO VALENCIA"</f>
        <v>COSCO VALENCIA</v>
      </c>
      <c r="H52" s="507" t="str">
        <f>"047E"</f>
        <v>047E</v>
      </c>
      <c r="I52" s="579">
        <f t="shared" si="5"/>
        <v>44433</v>
      </c>
      <c r="J52" s="579">
        <f t="shared" si="6"/>
        <v>44434</v>
      </c>
      <c r="K52" s="579">
        <f t="shared" si="7"/>
        <v>44462</v>
      </c>
      <c r="L52" s="579">
        <f t="shared" si="8"/>
        <v>44463</v>
      </c>
      <c r="M52" s="579">
        <f t="shared" si="9"/>
        <v>44465</v>
      </c>
      <c r="N52" s="579">
        <f t="shared" si="10"/>
        <v>44466</v>
      </c>
      <c r="O52" s="579">
        <f t="shared" si="11"/>
        <v>44474</v>
      </c>
      <c r="P52" s="579">
        <f t="shared" si="12"/>
        <v>44475</v>
      </c>
      <c r="Q52" s="508"/>
      <c r="R52" s="508"/>
    </row>
    <row r="53" spans="1:18" s="417" customFormat="1" ht="19.5" customHeight="1">
      <c r="A53" s="537" t="s">
        <v>285</v>
      </c>
      <c r="B53" s="569" t="s">
        <v>424</v>
      </c>
      <c r="C53" s="393" t="s">
        <v>379</v>
      </c>
      <c r="D53" s="393" t="s">
        <v>385</v>
      </c>
      <c r="E53" s="393" t="s">
        <v>380</v>
      </c>
      <c r="F53" s="393" t="s">
        <v>386</v>
      </c>
      <c r="G53" s="507" t="str">
        <f>"COSCO PIRAEUS"</f>
        <v>COSCO PIRAEUS</v>
      </c>
      <c r="H53" s="507" t="str">
        <f>"047E"</f>
        <v>047E</v>
      </c>
      <c r="I53" s="579">
        <f t="shared" si="5"/>
        <v>44440</v>
      </c>
      <c r="J53" s="579">
        <f t="shared" si="6"/>
        <v>44441</v>
      </c>
      <c r="K53" s="579">
        <f t="shared" si="7"/>
        <v>44469</v>
      </c>
      <c r="L53" s="579">
        <f t="shared" si="8"/>
        <v>44470</v>
      </c>
      <c r="M53" s="579">
        <f t="shared" si="9"/>
        <v>44472</v>
      </c>
      <c r="N53" s="579">
        <f t="shared" si="10"/>
        <v>44473</v>
      </c>
      <c r="O53" s="579">
        <f t="shared" si="11"/>
        <v>44481</v>
      </c>
      <c r="P53" s="579">
        <f t="shared" si="12"/>
        <v>44482</v>
      </c>
      <c r="Q53" s="508"/>
      <c r="R53" s="508"/>
    </row>
    <row r="54" spans="1:18" ht="19.5" customHeight="1" thickBot="1">
      <c r="A54" s="518" t="str">
        <f>'USEC DIRECT (AWE4)'!A21</f>
        <v>ABOVE SAILING SCHEDULE IS SUBJECT TO CHANGE WITH / WITHOUT PRIOR NOTICE.</v>
      </c>
      <c r="B54" s="519"/>
      <c r="C54" s="520"/>
      <c r="D54" s="520"/>
      <c r="E54" s="520"/>
      <c r="F54" s="520"/>
      <c r="G54" s="521"/>
      <c r="H54" s="522"/>
      <c r="I54" s="520"/>
      <c r="J54" s="520"/>
      <c r="K54" s="520"/>
      <c r="L54" s="520"/>
      <c r="M54" s="507"/>
      <c r="N54" s="507"/>
      <c r="O54" s="507"/>
      <c r="P54" s="507"/>
    </row>
    <row r="55" spans="1:18" ht="19.5" customHeight="1">
      <c r="A55" s="395"/>
      <c r="B55" s="234"/>
      <c r="C55" s="366"/>
      <c r="D55" s="366"/>
      <c r="E55" s="366"/>
      <c r="F55" s="366"/>
      <c r="G55" s="487"/>
      <c r="H55" s="488"/>
      <c r="I55" s="366"/>
      <c r="J55" s="366"/>
      <c r="K55" s="366"/>
      <c r="L55" s="366"/>
      <c r="M55" s="366"/>
      <c r="N55" s="366"/>
      <c r="O55" s="366"/>
      <c r="P55" s="366"/>
    </row>
    <row r="56" spans="1:18" ht="19.5" customHeight="1">
      <c r="A56" s="364"/>
      <c r="B56" s="365"/>
      <c r="C56" s="366"/>
      <c r="D56" s="366"/>
      <c r="E56" s="366"/>
      <c r="F56" s="366"/>
      <c r="G56" s="487"/>
      <c r="H56" s="488"/>
      <c r="I56" s="366"/>
      <c r="J56" s="366"/>
      <c r="K56" s="489"/>
      <c r="L56" s="366"/>
      <c r="M56" s="366"/>
      <c r="N56" s="366"/>
      <c r="O56" s="366"/>
      <c r="P56" s="366"/>
    </row>
    <row r="57" spans="1:18">
      <c r="A57" s="364"/>
      <c r="B57" s="365"/>
      <c r="C57" s="366"/>
      <c r="D57" s="366"/>
      <c r="E57" s="490"/>
      <c r="F57" s="490"/>
      <c r="G57" s="490"/>
      <c r="H57" s="490"/>
      <c r="I57" s="479"/>
      <c r="J57" s="479"/>
      <c r="K57" s="366"/>
      <c r="L57" s="366"/>
      <c r="M57" s="366"/>
      <c r="N57" s="366"/>
      <c r="O57" s="366"/>
      <c r="P57" s="366"/>
      <c r="Q57" s="366"/>
      <c r="R57" s="366"/>
    </row>
    <row r="58" spans="1:18" ht="15.75">
      <c r="A58" s="457" t="s">
        <v>250</v>
      </c>
      <c r="B58" s="458"/>
      <c r="C58" s="459"/>
      <c r="D58" s="459"/>
      <c r="E58" s="459"/>
      <c r="F58" s="459"/>
      <c r="G58" s="459"/>
      <c r="H58" s="457"/>
      <c r="I58" s="459"/>
      <c r="J58" s="155" t="s">
        <v>248</v>
      </c>
      <c r="K58" s="457"/>
      <c r="L58" s="459"/>
      <c r="M58" s="457"/>
      <c r="N58" s="459"/>
    </row>
    <row r="59" spans="1:18" ht="15.75">
      <c r="A59" s="457" t="s">
        <v>232</v>
      </c>
      <c r="B59" s="458"/>
      <c r="C59" s="459"/>
      <c r="D59" s="459"/>
      <c r="E59" s="459"/>
      <c r="F59" s="459"/>
      <c r="G59" s="459"/>
      <c r="H59" s="457"/>
      <c r="I59" s="459"/>
      <c r="J59" s="155" t="s">
        <v>249</v>
      </c>
      <c r="K59" s="457"/>
      <c r="L59" s="459"/>
      <c r="M59" s="457"/>
      <c r="N59" s="459"/>
    </row>
    <row r="60" spans="1:18" ht="15.75">
      <c r="A60" s="457" t="s">
        <v>63</v>
      </c>
      <c r="B60" s="458"/>
      <c r="C60" s="459"/>
      <c r="D60" s="459"/>
      <c r="E60" s="459"/>
      <c r="F60" s="459"/>
      <c r="G60" s="459"/>
      <c r="H60" s="457"/>
      <c r="I60" s="459"/>
      <c r="J60" s="155" t="s">
        <v>254</v>
      </c>
      <c r="K60" s="457"/>
      <c r="L60" s="459"/>
      <c r="M60" s="457"/>
      <c r="N60" s="459"/>
    </row>
    <row r="61" spans="1:18" ht="15.75">
      <c r="A61" s="457" t="s">
        <v>20</v>
      </c>
      <c r="B61" s="458"/>
      <c r="C61" s="459"/>
      <c r="D61" s="459"/>
      <c r="E61" s="459"/>
      <c r="F61" s="459"/>
      <c r="G61" s="459" t="s">
        <v>478</v>
      </c>
      <c r="H61" s="457"/>
      <c r="I61" s="459"/>
      <c r="J61" s="155" t="s">
        <v>84</v>
      </c>
      <c r="K61" s="457"/>
      <c r="L61" s="459"/>
      <c r="M61" s="457"/>
      <c r="N61" s="459"/>
    </row>
    <row r="62" spans="1:18" ht="15.75">
      <c r="A62" s="457"/>
      <c r="B62" s="458"/>
      <c r="C62" s="459"/>
      <c r="D62" s="459"/>
      <c r="E62" s="459"/>
      <c r="F62" s="459"/>
      <c r="G62" s="459"/>
      <c r="H62" s="459"/>
      <c r="I62" s="459"/>
      <c r="J62" s="459"/>
      <c r="K62" s="457"/>
      <c r="L62" s="459"/>
      <c r="M62" s="457"/>
      <c r="N62" s="459"/>
      <c r="O62" s="457"/>
    </row>
    <row r="63" spans="1:18" ht="15.75">
      <c r="A63" s="491" t="s">
        <v>2</v>
      </c>
      <c r="B63" s="492"/>
      <c r="C63" s="493"/>
      <c r="D63" s="493"/>
      <c r="E63" s="494"/>
      <c r="F63" s="493"/>
      <c r="G63" s="494"/>
      <c r="H63" s="493"/>
      <c r="I63" s="495"/>
      <c r="J63" s="494"/>
    </row>
    <row r="64" spans="1:18" ht="15.75">
      <c r="A64" s="491"/>
      <c r="B64" s="492"/>
      <c r="C64" s="493"/>
      <c r="D64" s="493"/>
      <c r="E64" s="494"/>
      <c r="F64" s="493"/>
      <c r="G64" s="494"/>
      <c r="H64" s="493"/>
      <c r="I64" s="495"/>
      <c r="J64" s="494"/>
    </row>
    <row r="65" spans="1:10" ht="18">
      <c r="A65" s="496" t="s">
        <v>40</v>
      </c>
      <c r="B65" s="492"/>
      <c r="C65" s="493"/>
      <c r="D65" s="493"/>
      <c r="E65" s="494"/>
      <c r="F65" s="497"/>
      <c r="G65" s="494"/>
      <c r="H65" s="497"/>
      <c r="I65" s="498"/>
      <c r="J65" s="499"/>
    </row>
    <row r="66" spans="1:10" ht="15">
      <c r="A66" s="500" t="s">
        <v>41</v>
      </c>
      <c r="B66" s="501"/>
      <c r="C66" s="497"/>
      <c r="D66" s="497"/>
      <c r="E66" s="502"/>
      <c r="F66" s="503"/>
      <c r="G66" s="502"/>
      <c r="H66" s="503"/>
      <c r="I66" s="504"/>
      <c r="J66" s="494"/>
    </row>
    <row r="67" spans="1:10" ht="15">
      <c r="A67" s="500" t="s">
        <v>38</v>
      </c>
      <c r="B67" s="505"/>
      <c r="C67" s="503"/>
      <c r="D67" s="503"/>
      <c r="E67" s="504"/>
      <c r="G67" s="504"/>
      <c r="I67" s="506"/>
    </row>
    <row r="68" spans="1:10" ht="15">
      <c r="A68" s="500" t="s">
        <v>228</v>
      </c>
      <c r="B68" s="418"/>
      <c r="I68" s="506"/>
    </row>
  </sheetData>
  <customSheetViews>
    <customSheetView guid="{29110A68-3EC6-4A67-B2F4-C5B07F9C3888}" showPageBreaks="1" fitToPage="1" printArea="1" hiddenRows="1" view="pageBreakPreview">
      <selection activeCell="G47" sqref="G47"/>
      <pageMargins left="0.22" right="0.19" top="0.43" bottom="0.75" header="0.3" footer="0.3"/>
      <pageSetup paperSize="9" scale="48" orientation="portrait" r:id="rId1"/>
    </customSheetView>
    <customSheetView guid="{2D64A94D-C66C-4FD3-8201-7F642E1B0F95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4" orientation="portrait" r:id="rId2"/>
    </customSheetView>
    <customSheetView guid="{7F4599E1-7724-459F-9FCF-D7ED51D3A092}" showPageBreaks="1" fitToPage="1" printArea="1" hiddenRows="1" view="pageBreakPreview" topLeftCell="A2">
      <selection activeCell="G51" sqref="G51"/>
      <pageMargins left="0.22" right="0.19" top="0.43" bottom="0.75" header="0.3" footer="0.3"/>
      <pageSetup paperSize="9" scale="42" orientation="portrait" r:id="rId3"/>
    </customSheetView>
    <customSheetView guid="{9BD9C074-40C7-4DEF-A2BD-D9FC2E0C67A7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4"/>
    </customSheetView>
    <customSheetView guid="{66D3A9EB-F894-4E92-AAA1-D172D6B95E05}" showPageBreaks="1" fitToPage="1" printArea="1" hiddenRows="1" view="pageBreakPreview">
      <selection activeCell="B48" sqref="B48"/>
      <pageMargins left="0.22" right="0.19" top="0.43" bottom="0.75" header="0.3" footer="0.3"/>
      <pageSetup paperSize="9" scale="48" orientation="portrait" r:id="rId5"/>
    </customSheetView>
    <customSheetView guid="{91AC30DE-1D40-4709-B1FA-6F0FA378251B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46" orientation="portrait" r:id="rId6"/>
    </customSheetView>
    <customSheetView guid="{F1738DBA-4A86-4E4E-8AA2-B6B2804E8CE9}" showPageBreaks="1" fitToPage="1" printArea="1" hiddenRows="1" view="pageBreakPreview" topLeftCell="A2">
      <selection activeCell="G48" sqref="G48"/>
      <pageMargins left="0.22" right="0.19" top="0.43" bottom="0.75" header="0.3" footer="0.3"/>
      <pageSetup paperSize="9" scale="42" orientation="portrait" r:id="rId7"/>
    </customSheetView>
    <customSheetView guid="{5618DD8E-698B-41B5-8163-9804A8A834E2}" fitToPage="1" printArea="1" hiddenRows="1">
      <selection activeCell="G54" sqref="G54"/>
      <pageMargins left="0.22" right="0.19" top="0.43" bottom="0.75" header="0.3" footer="0.3"/>
      <pageSetup paperSize="9" scale="48" orientation="portrait" r:id="rId8"/>
    </customSheetView>
    <customSheetView guid="{9CCF10E2-92C0-49B0-AF99-307DE301C06F}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9"/>
    </customSheetView>
    <customSheetView guid="{6B137BBA-28F2-4177-ADEF-B1D1878767AC}" fitToPage="1" printArea="1" hiddenRows="1" topLeftCell="A44">
      <selection activeCell="H77" sqref="H77"/>
      <pageMargins left="0.22" right="0.19" top="0.43" bottom="0.75" header="0.3" footer="0.3"/>
      <pageSetup paperSize="9" scale="52" orientation="portrait" r:id="rId10"/>
    </customSheetView>
    <customSheetView guid="{3675219B-151D-4A83-95AF-6CA1D823DF91}" showPageBreaks="1" fitToPage="1" printArea="1" hiddenRows="1">
      <selection activeCell="P58" sqref="P58"/>
      <pageMargins left="0.22" right="0.19" top="0.43" bottom="0.75" header="0.3" footer="0.3"/>
      <pageSetup paperSize="9" scale="57" orientation="portrait" r:id="rId11"/>
    </customSheetView>
    <customSheetView guid="{F8AC9B16-B680-443B-A0C2-C2568C2FC9DC}" showPageBreaks="1" fitToPage="1" printArea="1" hiddenRows="1">
      <selection activeCell="G54" sqref="G54"/>
      <pageMargins left="0.22" right="0.19" top="0.43" bottom="0.75" header="0.3" footer="0.3"/>
      <pageSetup paperSize="9" scale="51" orientation="portrait" r:id="rId12"/>
    </customSheetView>
    <customSheetView guid="{9BFCC6BA-6181-4FB6-AF72-B0E6954AA9A0}" showPageBreaks="1" fitToPage="1" printArea="1" hiddenRows="1" topLeftCell="A50">
      <selection activeCell="H77" sqref="H77"/>
      <pageMargins left="0.22" right="0.19" top="0.43" bottom="0.75" header="0.3" footer="0.3"/>
      <pageSetup paperSize="9" scale="47" orientation="portrait" r:id="rId13"/>
    </customSheetView>
    <customSheetView guid="{7044E850-A5C6-4247-BE4D-DC6D0F8B87FE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61" orientation="portrait" r:id="rId14"/>
    </customSheetView>
    <customSheetView guid="{D63838BE-F230-4BC1-8CFF-567D02D6527C}" scale="90" showPageBreaks="1" fitToPage="1" printArea="1" hiddenRows="1" view="pageBreakPreview" topLeftCell="A48">
      <selection activeCell="H64" sqref="H64"/>
      <pageMargins left="0.22" right="0.19" top="0.43" bottom="0.75" header="0.3" footer="0.3"/>
      <pageSetup paperSize="9" scale="62" orientation="portrait" r:id="rId15"/>
    </customSheetView>
    <customSheetView guid="{20B682CD-B38B-44EE-8FE8-229DDCE8B959}" scale="90" showPageBreaks="1" fitToPage="1" printArea="1" hiddenRows="1" view="pageBreakPreview">
      <selection activeCell="C27" sqref="C27:D30"/>
      <pageMargins left="0.22" right="0.19" top="0.43" bottom="0.75" header="0.3" footer="0.3"/>
      <pageSetup paperSize="9" scale="62" orientation="portrait" r:id="rId16"/>
    </customSheetView>
    <customSheetView guid="{3D6738E3-A45A-4638-AB53-C4FC5C66BC2D}" scale="90" showPageBreaks="1" fitToPage="1" printArea="1" hiddenRows="1" view="pageBreakPreview" topLeftCell="A55">
      <selection activeCell="M72" sqref="M72"/>
      <pageMargins left="0.22" right="0.19" top="0.43" bottom="0.75" header="0.3" footer="0.3"/>
      <pageSetup paperSize="9" scale="62" orientation="portrait" r:id="rId17"/>
    </customSheetView>
    <customSheetView guid="{D4ABD959-335C-45EC-87BE-C9BA377F0497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3" orientation="portrait" r:id="rId18"/>
    </customSheetView>
    <customSheetView guid="{0AC86E81-06EB-4896-B1CE-C91766AC0986}" showPageBreaks="1" fitToPage="1" printArea="1" hiddenRows="1" view="pageBreakPreview">
      <selection activeCell="I49" sqref="I49"/>
      <pageMargins left="0.22" right="0.19" top="0.43" bottom="0.75" header="0.3" footer="0.3"/>
      <pageSetup paperSize="9" scale="50" orientation="portrait" r:id="rId19"/>
    </customSheetView>
    <customSheetView guid="{ECFF03AA-9995-49FD-8675-E9EB89E20521}" showPageBreaks="1" fitToPage="1" printArea="1" hiddenRows="1" view="pageBreakPreview">
      <selection activeCell="J59" sqref="J59:J62"/>
      <pageMargins left="0.22" right="0.19" top="0.43" bottom="0.75" header="0.3" footer="0.3"/>
      <pageSetup paperSize="9" scale="50" orientation="portrait" r:id="rId20"/>
    </customSheetView>
    <customSheetView guid="{94144FE1-E98D-468C-A0B0-A5E0B5B10077}" showPageBreaks="1" fitToPage="1" printArea="1" hiddenRows="1" view="pageBreakPreview">
      <selection activeCell="B48" sqref="B48"/>
      <pageMargins left="0.22" right="0.19" top="0.43" bottom="0.75" header="0.3" footer="0.3"/>
      <pageSetup paperSize="9" scale="54" orientation="portrait" r:id="rId21"/>
    </customSheetView>
    <customSheetView guid="{A4B47967-7288-4EFC-B3A3-156A4AF2D0DB}" showPageBreaks="1" fitToPage="1" printArea="1" hiddenRows="1" view="pageBreakPreview">
      <selection activeCell="J59" sqref="J59:J62"/>
      <pageMargins left="0.22" right="0.19" top="0.43" bottom="0.75" header="0.3" footer="0.3"/>
      <pageSetup paperSize="9" scale="48" orientation="portrait" r:id="rId22"/>
    </customSheetView>
    <customSheetView guid="{ADCEEF57-9D23-4D32-B0E6-992B8F8AD223}" showPageBreaks="1" fitToPage="1" printArea="1" hiddenRows="1" view="pageBreakPreview">
      <selection activeCell="J49" sqref="J49"/>
      <pageMargins left="0.22" right="0.19" top="0.43" bottom="0.75" header="0.3" footer="0.3"/>
      <pageSetup paperSize="9" scale="54" orientation="portrait" r:id="rId23"/>
    </customSheetView>
  </customSheetViews>
  <mergeCells count="10">
    <mergeCell ref="K43:L43"/>
    <mergeCell ref="I43:J43"/>
    <mergeCell ref="M43:N43"/>
    <mergeCell ref="O43:P43"/>
    <mergeCell ref="H43:H45"/>
    <mergeCell ref="A43:A45"/>
    <mergeCell ref="B43:B45"/>
    <mergeCell ref="E43:F43"/>
    <mergeCell ref="C43:D43"/>
    <mergeCell ref="G43:G45"/>
  </mergeCells>
  <phoneticPr fontId="29" type="noConversion"/>
  <hyperlinks>
    <hyperlink ref="A2" display="BACK TO MENU" xr:uid="{00000000-0004-0000-0E00-000000000000}"/>
  </hyperlinks>
  <pageMargins left="0.22" right="0.19" top="0.43" bottom="0.75" header="0.3" footer="0.3"/>
  <pageSetup paperSize="9" scale="48" orientation="portrait" r:id="rId24"/>
  <drawing r:id="rId2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2:N33"/>
  <sheetViews>
    <sheetView zoomScaleNormal="100" workbookViewId="0">
      <selection activeCell="E1" sqref="E1:E1048576"/>
    </sheetView>
  </sheetViews>
  <sheetFormatPr defaultColWidth="8" defaultRowHeight="12.75"/>
  <cols>
    <col min="1" max="1" width="25.109375" style="25" customWidth="1"/>
    <col min="2" max="2" width="11.44140625" style="29" customWidth="1"/>
    <col min="3" max="3" width="9.33203125" style="25" customWidth="1"/>
    <col min="4" max="4" width="11.21875" style="25" customWidth="1"/>
    <col min="5" max="6" width="9.33203125" style="25" customWidth="1"/>
    <col min="7" max="10" width="11.88671875" style="25" customWidth="1"/>
    <col min="11" max="14" width="11.88671875" style="30" customWidth="1"/>
    <col min="15" max="16384" width="8" style="25"/>
  </cols>
  <sheetData>
    <row r="2" spans="1:14" s="16" customFormat="1" ht="37.5">
      <c r="A2" s="616" t="s">
        <v>1</v>
      </c>
      <c r="B2" s="616"/>
      <c r="C2" s="616"/>
      <c r="D2" s="616"/>
      <c r="E2" s="616"/>
      <c r="F2" s="616"/>
      <c r="G2" s="555"/>
      <c r="H2" s="555"/>
      <c r="I2" s="555"/>
      <c r="J2" s="555"/>
      <c r="K2" s="381"/>
      <c r="L2" s="381"/>
      <c r="M2" s="381"/>
      <c r="N2" s="381"/>
    </row>
    <row r="3" spans="1:14" s="16" customFormat="1" ht="26.25">
      <c r="A3" s="654" t="s">
        <v>231</v>
      </c>
      <c r="B3" s="654"/>
      <c r="C3" s="654"/>
      <c r="D3" s="654"/>
      <c r="E3" s="654"/>
      <c r="F3" s="654"/>
      <c r="G3" s="556"/>
      <c r="H3" s="556"/>
      <c r="I3" s="556"/>
      <c r="J3" s="556"/>
      <c r="K3" s="382"/>
      <c r="L3" s="382"/>
      <c r="M3" s="382"/>
      <c r="N3" s="382"/>
    </row>
    <row r="4" spans="1:14" s="13" customFormat="1">
      <c r="A4" s="266"/>
      <c r="B4" s="15"/>
    </row>
    <row r="5" spans="1:14" s="13" customFormat="1" ht="15">
      <c r="A5" s="185" t="s">
        <v>22</v>
      </c>
      <c r="B5" s="15"/>
      <c r="G5" s="186"/>
      <c r="H5" s="186"/>
      <c r="I5" s="186"/>
      <c r="J5" s="186"/>
      <c r="K5" s="198"/>
      <c r="L5" s="198"/>
      <c r="M5" s="198"/>
      <c r="N5" s="198"/>
    </row>
    <row r="6" spans="1:14">
      <c r="M6" s="699"/>
      <c r="N6" s="700"/>
    </row>
    <row r="7" spans="1:14" ht="16.5" thickBot="1">
      <c r="A7" s="155"/>
      <c r="B7" s="157"/>
      <c r="C7" s="156"/>
      <c r="D7" s="156"/>
      <c r="E7" s="156"/>
      <c r="F7" s="156"/>
      <c r="K7" s="25"/>
      <c r="L7" s="156"/>
      <c r="M7" s="25"/>
      <c r="N7" s="156"/>
    </row>
    <row r="8" spans="1:14" ht="15.75" customHeight="1" thickTop="1">
      <c r="A8" s="734" t="s">
        <v>3</v>
      </c>
      <c r="B8" s="736" t="s">
        <v>10</v>
      </c>
      <c r="C8" s="739" t="s">
        <v>263</v>
      </c>
      <c r="D8" s="739"/>
      <c r="E8" s="578" t="s">
        <v>264</v>
      </c>
      <c r="F8" s="554"/>
      <c r="G8" s="557" t="s">
        <v>266</v>
      </c>
      <c r="H8" s="558"/>
      <c r="I8" s="557" t="s">
        <v>26</v>
      </c>
      <c r="J8" s="558"/>
      <c r="K8" s="737" t="s">
        <v>64</v>
      </c>
      <c r="L8" s="737"/>
      <c r="M8" s="737" t="s">
        <v>65</v>
      </c>
      <c r="N8" s="738"/>
    </row>
    <row r="9" spans="1:14" ht="12.75" customHeight="1">
      <c r="A9" s="735"/>
      <c r="B9" s="732"/>
      <c r="C9" s="509" t="s">
        <v>4</v>
      </c>
      <c r="D9" s="509" t="s">
        <v>0</v>
      </c>
      <c r="E9" s="509" t="s">
        <v>4</v>
      </c>
      <c r="F9" s="509" t="s">
        <v>0</v>
      </c>
      <c r="G9" s="509" t="s">
        <v>4</v>
      </c>
      <c r="H9" s="509" t="s">
        <v>0</v>
      </c>
      <c r="I9" s="509" t="s">
        <v>4</v>
      </c>
      <c r="J9" s="509" t="s">
        <v>0</v>
      </c>
      <c r="K9" s="509" t="s">
        <v>4</v>
      </c>
      <c r="L9" s="509" t="s">
        <v>0</v>
      </c>
      <c r="M9" s="509" t="s">
        <v>4</v>
      </c>
      <c r="N9" s="523" t="s">
        <v>0</v>
      </c>
    </row>
    <row r="10" spans="1:14" ht="12.75" customHeight="1">
      <c r="A10" s="735"/>
      <c r="B10" s="732"/>
      <c r="C10" s="512" t="s">
        <v>8</v>
      </c>
      <c r="D10" s="512" t="s">
        <v>5</v>
      </c>
      <c r="E10" s="512" t="s">
        <v>265</v>
      </c>
      <c r="F10" s="512" t="s">
        <v>265</v>
      </c>
      <c r="G10" s="511" t="s">
        <v>5</v>
      </c>
      <c r="H10" s="511" t="s">
        <v>11</v>
      </c>
      <c r="I10" s="511" t="s">
        <v>7</v>
      </c>
      <c r="J10" s="511" t="s">
        <v>12</v>
      </c>
      <c r="K10" s="512" t="s">
        <v>8</v>
      </c>
      <c r="L10" s="512" t="s">
        <v>5</v>
      </c>
      <c r="M10" s="512" t="s">
        <v>11</v>
      </c>
      <c r="N10" s="524" t="s">
        <v>7</v>
      </c>
    </row>
    <row r="11" spans="1:14" s="384" customFormat="1" ht="24" customHeight="1">
      <c r="A11" s="537" t="str">
        <f>"CMA CGM ATTILA"</f>
        <v>CMA CGM ATTILA</v>
      </c>
      <c r="B11" s="537" t="str">
        <f>"0PGA3E1MA"</f>
        <v>0PGA3E1MA</v>
      </c>
      <c r="C11" s="393">
        <v>44382</v>
      </c>
      <c r="D11" s="393">
        <v>44383</v>
      </c>
      <c r="E11" s="393">
        <v>44391</v>
      </c>
      <c r="F11" s="393">
        <v>44392</v>
      </c>
      <c r="G11" s="369">
        <v>44418</v>
      </c>
      <c r="H11" s="369">
        <v>44420</v>
      </c>
      <c r="I11" s="369">
        <v>44421</v>
      </c>
      <c r="J11" s="369">
        <v>44422</v>
      </c>
      <c r="K11" s="369">
        <v>44424</v>
      </c>
      <c r="L11" s="369">
        <v>44425</v>
      </c>
      <c r="M11" s="369">
        <v>44427</v>
      </c>
      <c r="N11" s="369">
        <v>44428</v>
      </c>
    </row>
    <row r="12" spans="1:14" s="384" customFormat="1" ht="24" customHeight="1">
      <c r="A12" s="537" t="str">
        <f>"CMA CGM TAGE"</f>
        <v>CMA CGM TAGE</v>
      </c>
      <c r="B12" s="537" t="str">
        <f>"0PGA5E1MA"</f>
        <v>0PGA5E1MA</v>
      </c>
      <c r="C12" s="369">
        <v>44391</v>
      </c>
      <c r="D12" s="369">
        <v>44392</v>
      </c>
      <c r="E12" s="369">
        <v>44400</v>
      </c>
      <c r="F12" s="369">
        <f t="shared" ref="F12:N12" si="0">F11+7</f>
        <v>44399</v>
      </c>
      <c r="G12" s="369">
        <f t="shared" si="0"/>
        <v>44425</v>
      </c>
      <c r="H12" s="369">
        <f t="shared" si="0"/>
        <v>44427</v>
      </c>
      <c r="I12" s="369">
        <f t="shared" si="0"/>
        <v>44428</v>
      </c>
      <c r="J12" s="369">
        <f t="shared" si="0"/>
        <v>44429</v>
      </c>
      <c r="K12" s="369">
        <f t="shared" si="0"/>
        <v>44431</v>
      </c>
      <c r="L12" s="369">
        <f t="shared" si="0"/>
        <v>44432</v>
      </c>
      <c r="M12" s="369">
        <f t="shared" si="0"/>
        <v>44434</v>
      </c>
      <c r="N12" s="369">
        <f t="shared" si="0"/>
        <v>44435</v>
      </c>
    </row>
    <row r="13" spans="1:14" s="384" customFormat="1" ht="24" customHeight="1">
      <c r="A13" s="537" t="str">
        <f>"CMA CGM ALMAVIVA"</f>
        <v>CMA CGM ALMAVIVA</v>
      </c>
      <c r="B13" s="537" t="str">
        <f>"0PGA7E1MA"</f>
        <v>0PGA7E1MA</v>
      </c>
      <c r="C13" s="369">
        <v>44396</v>
      </c>
      <c r="D13" s="369">
        <v>44397</v>
      </c>
      <c r="E13" s="369">
        <v>44405</v>
      </c>
      <c r="F13" s="369">
        <f t="shared" ref="F13:F17" si="1">F12+7</f>
        <v>44406</v>
      </c>
      <c r="G13" s="369">
        <f t="shared" ref="G13:G17" si="2">G12+7</f>
        <v>44432</v>
      </c>
      <c r="H13" s="369">
        <f t="shared" ref="H13:H17" si="3">H12+7</f>
        <v>44434</v>
      </c>
      <c r="I13" s="369">
        <f t="shared" ref="I13:I17" si="4">I12+7</f>
        <v>44435</v>
      </c>
      <c r="J13" s="369">
        <f t="shared" ref="J13:J17" si="5">J12+7</f>
        <v>44436</v>
      </c>
      <c r="K13" s="369">
        <f t="shared" ref="K13:K17" si="6">K12+7</f>
        <v>44438</v>
      </c>
      <c r="L13" s="369">
        <f t="shared" ref="L13:L17" si="7">L12+7</f>
        <v>44439</v>
      </c>
      <c r="M13" s="369">
        <f t="shared" ref="M13:M17" si="8">M12+7</f>
        <v>44441</v>
      </c>
      <c r="N13" s="369">
        <f t="shared" ref="N13:N17" si="9">N12+7</f>
        <v>44442</v>
      </c>
    </row>
    <row r="14" spans="1:14" s="384" customFormat="1" ht="24" customHeight="1">
      <c r="A14" s="537" t="str">
        <f>"CMA CGM SAMSON"</f>
        <v>CMA CGM SAMSON</v>
      </c>
      <c r="B14" s="537" t="str">
        <f>"0PGA9E1MA"</f>
        <v>0PGA9E1MA</v>
      </c>
      <c r="C14" s="369">
        <f t="shared" ref="C14:C17" si="10">C13+7</f>
        <v>44403</v>
      </c>
      <c r="D14" s="369">
        <f t="shared" ref="D14:D17" si="11">D13+7</f>
        <v>44404</v>
      </c>
      <c r="E14" s="369">
        <f t="shared" ref="E14:E17" si="12">E13+7</f>
        <v>44412</v>
      </c>
      <c r="F14" s="369">
        <f t="shared" si="1"/>
        <v>44413</v>
      </c>
      <c r="G14" s="369">
        <f t="shared" si="2"/>
        <v>44439</v>
      </c>
      <c r="H14" s="369">
        <f t="shared" si="3"/>
        <v>44441</v>
      </c>
      <c r="I14" s="369">
        <f t="shared" si="4"/>
        <v>44442</v>
      </c>
      <c r="J14" s="369">
        <f t="shared" si="5"/>
        <v>44443</v>
      </c>
      <c r="K14" s="369">
        <f t="shared" si="6"/>
        <v>44445</v>
      </c>
      <c r="L14" s="369">
        <f t="shared" si="7"/>
        <v>44446</v>
      </c>
      <c r="M14" s="369">
        <f t="shared" si="8"/>
        <v>44448</v>
      </c>
      <c r="N14" s="369">
        <f t="shared" si="9"/>
        <v>44449</v>
      </c>
    </row>
    <row r="15" spans="1:14" s="384" customFormat="1" ht="24" customHeight="1">
      <c r="A15" s="537" t="str">
        <f>"CMA CGM MELISANDE"</f>
        <v>CMA CGM MELISANDE</v>
      </c>
      <c r="B15" s="537" t="str">
        <f>"0PGABE1MA"</f>
        <v>0PGABE1MA</v>
      </c>
      <c r="C15" s="369">
        <f t="shared" si="10"/>
        <v>44410</v>
      </c>
      <c r="D15" s="369">
        <f t="shared" si="11"/>
        <v>44411</v>
      </c>
      <c r="E15" s="369">
        <f t="shared" si="12"/>
        <v>44419</v>
      </c>
      <c r="F15" s="369">
        <f t="shared" si="1"/>
        <v>44420</v>
      </c>
      <c r="G15" s="369">
        <f t="shared" si="2"/>
        <v>44446</v>
      </c>
      <c r="H15" s="369">
        <f t="shared" si="3"/>
        <v>44448</v>
      </c>
      <c r="I15" s="369">
        <f t="shared" si="4"/>
        <v>44449</v>
      </c>
      <c r="J15" s="369">
        <f t="shared" si="5"/>
        <v>44450</v>
      </c>
      <c r="K15" s="369">
        <f t="shared" si="6"/>
        <v>44452</v>
      </c>
      <c r="L15" s="369">
        <f t="shared" si="7"/>
        <v>44453</v>
      </c>
      <c r="M15" s="369">
        <f t="shared" si="8"/>
        <v>44455</v>
      </c>
      <c r="N15" s="369">
        <f t="shared" si="9"/>
        <v>44456</v>
      </c>
    </row>
    <row r="16" spans="1:14" s="384" customFormat="1" ht="24" customHeight="1">
      <c r="A16" s="537" t="str">
        <f>"CMA CGM BIANCA"</f>
        <v>CMA CGM BIANCA</v>
      </c>
      <c r="B16" s="537" t="str">
        <f>"0PGADE1MA"</f>
        <v>0PGADE1MA</v>
      </c>
      <c r="C16" s="369">
        <f t="shared" si="10"/>
        <v>44417</v>
      </c>
      <c r="D16" s="369">
        <f t="shared" si="11"/>
        <v>44418</v>
      </c>
      <c r="E16" s="369">
        <f t="shared" si="12"/>
        <v>44426</v>
      </c>
      <c r="F16" s="369">
        <f t="shared" si="1"/>
        <v>44427</v>
      </c>
      <c r="G16" s="369">
        <f t="shared" si="2"/>
        <v>44453</v>
      </c>
      <c r="H16" s="369">
        <f t="shared" si="3"/>
        <v>44455</v>
      </c>
      <c r="I16" s="369">
        <f t="shared" si="4"/>
        <v>44456</v>
      </c>
      <c r="J16" s="369">
        <f t="shared" si="5"/>
        <v>44457</v>
      </c>
      <c r="K16" s="369">
        <f t="shared" si="6"/>
        <v>44459</v>
      </c>
      <c r="L16" s="369">
        <f t="shared" si="7"/>
        <v>44460</v>
      </c>
      <c r="M16" s="369">
        <f t="shared" si="8"/>
        <v>44462</v>
      </c>
      <c r="N16" s="369">
        <f t="shared" si="9"/>
        <v>44463</v>
      </c>
    </row>
    <row r="17" spans="1:14" s="384" customFormat="1" ht="24" customHeight="1">
      <c r="A17" s="537" t="str">
        <f>"CMA CGM FIGARO"</f>
        <v>CMA CGM FIGARO</v>
      </c>
      <c r="B17" s="537" t="str">
        <f>"0PGAFE1MA"</f>
        <v>0PGAFE1MA</v>
      </c>
      <c r="C17" s="369">
        <f t="shared" si="10"/>
        <v>44424</v>
      </c>
      <c r="D17" s="369">
        <f t="shared" si="11"/>
        <v>44425</v>
      </c>
      <c r="E17" s="369">
        <f t="shared" si="12"/>
        <v>44433</v>
      </c>
      <c r="F17" s="369">
        <f t="shared" si="1"/>
        <v>44434</v>
      </c>
      <c r="G17" s="369">
        <f t="shared" si="2"/>
        <v>44460</v>
      </c>
      <c r="H17" s="369">
        <f t="shared" si="3"/>
        <v>44462</v>
      </c>
      <c r="I17" s="369">
        <f t="shared" si="4"/>
        <v>44463</v>
      </c>
      <c r="J17" s="369">
        <f t="shared" si="5"/>
        <v>44464</v>
      </c>
      <c r="K17" s="369">
        <f t="shared" si="6"/>
        <v>44466</v>
      </c>
      <c r="L17" s="369">
        <f t="shared" si="7"/>
        <v>44467</v>
      </c>
      <c r="M17" s="369">
        <f t="shared" si="8"/>
        <v>44469</v>
      </c>
      <c r="N17" s="369">
        <f t="shared" si="9"/>
        <v>44470</v>
      </c>
    </row>
    <row r="18" spans="1:14" s="11" customFormat="1" ht="15">
      <c r="A18" s="386" t="s">
        <v>32</v>
      </c>
      <c r="B18" s="387"/>
      <c r="C18" s="388"/>
      <c r="D18" s="388"/>
      <c r="E18" s="388"/>
      <c r="F18" s="388"/>
      <c r="G18" s="385"/>
      <c r="H18" s="385"/>
      <c r="I18" s="385"/>
      <c r="J18" s="385"/>
      <c r="K18" s="385"/>
      <c r="L18" s="385"/>
    </row>
    <row r="19" spans="1:14" ht="15">
      <c r="A19" s="196"/>
      <c r="B19" s="193"/>
      <c r="C19" s="197"/>
      <c r="D19" s="197"/>
      <c r="E19" s="194"/>
      <c r="F19" s="194"/>
      <c r="G19" s="195"/>
      <c r="H19" s="195"/>
      <c r="I19" s="195"/>
      <c r="J19" s="195"/>
      <c r="K19" s="25"/>
      <c r="L19" s="156"/>
      <c r="M19" s="25"/>
      <c r="N19" s="156"/>
    </row>
    <row r="20" spans="1:14" ht="15.75">
      <c r="A20" s="35" t="s">
        <v>30</v>
      </c>
      <c r="B20" s="236"/>
      <c r="C20" s="190"/>
      <c r="D20" s="190"/>
      <c r="K20" s="25"/>
      <c r="L20" s="156"/>
      <c r="M20" s="25"/>
      <c r="N20" s="156"/>
    </row>
    <row r="21" spans="1:14" ht="15.75">
      <c r="A21" s="457" t="s">
        <v>250</v>
      </c>
      <c r="B21" s="458"/>
      <c r="C21" s="459"/>
      <c r="D21" s="459"/>
      <c r="E21" s="459"/>
      <c r="F21" s="459"/>
      <c r="G21" s="156"/>
      <c r="H21" s="156"/>
      <c r="I21" s="155" t="s">
        <v>277</v>
      </c>
      <c r="J21" s="156"/>
      <c r="K21" s="25"/>
      <c r="L21" s="156"/>
      <c r="M21" s="25"/>
    </row>
    <row r="22" spans="1:14" ht="15.75">
      <c r="A22" s="457" t="s">
        <v>301</v>
      </c>
      <c r="B22" s="458"/>
      <c r="C22" s="459"/>
      <c r="D22" s="459"/>
      <c r="E22" s="459"/>
      <c r="F22" s="459"/>
      <c r="G22" s="156"/>
      <c r="H22" s="156"/>
      <c r="I22" s="155" t="s">
        <v>278</v>
      </c>
      <c r="J22" s="156"/>
      <c r="K22" s="25"/>
      <c r="L22" s="156"/>
      <c r="M22" s="25"/>
    </row>
    <row r="23" spans="1:14" ht="15.75">
      <c r="A23" s="457" t="s">
        <v>63</v>
      </c>
      <c r="B23" s="458"/>
      <c r="C23" s="459"/>
      <c r="D23" s="459"/>
      <c r="E23" s="459"/>
      <c r="F23" s="459"/>
      <c r="G23" s="156"/>
      <c r="H23" s="156"/>
      <c r="I23" s="155" t="s">
        <v>279</v>
      </c>
      <c r="J23" s="156"/>
      <c r="K23" s="25"/>
      <c r="L23" s="156"/>
      <c r="M23" s="25"/>
    </row>
    <row r="24" spans="1:14" ht="15.75">
      <c r="A24" s="457" t="s">
        <v>20</v>
      </c>
      <c r="B24" s="458"/>
      <c r="C24" s="459"/>
      <c r="D24" s="459"/>
      <c r="E24" s="459"/>
      <c r="F24" s="459"/>
      <c r="G24" s="156"/>
      <c r="H24" s="156"/>
      <c r="I24" s="155" t="s">
        <v>280</v>
      </c>
      <c r="J24" s="156"/>
      <c r="K24" s="25"/>
      <c r="L24" s="156"/>
      <c r="M24" s="25"/>
    </row>
    <row r="25" spans="1:14" ht="15.75">
      <c r="A25" s="155"/>
      <c r="B25" s="157"/>
      <c r="C25" s="156"/>
      <c r="D25" s="156"/>
      <c r="E25" s="156"/>
      <c r="F25" s="156"/>
      <c r="K25" s="25"/>
      <c r="L25" s="156"/>
      <c r="M25" s="25"/>
      <c r="N25" s="156"/>
    </row>
    <row r="26" spans="1:14" ht="15.75">
      <c r="A26" s="155"/>
      <c r="B26" s="157"/>
      <c r="C26" s="156"/>
      <c r="D26" s="156"/>
      <c r="E26" s="156"/>
      <c r="F26" s="156"/>
      <c r="K26" s="25"/>
      <c r="L26" s="156"/>
      <c r="M26" s="25"/>
      <c r="N26" s="156"/>
    </row>
    <row r="27" spans="1:14" ht="15.75">
      <c r="A27" s="235" t="s">
        <v>2</v>
      </c>
      <c r="B27" s="43"/>
      <c r="C27" s="17"/>
      <c r="D27" s="17"/>
      <c r="E27" s="17"/>
      <c r="F27" s="17"/>
      <c r="G27" s="162"/>
      <c r="H27" s="162"/>
      <c r="I27" s="162"/>
      <c r="J27" s="162"/>
      <c r="K27" s="25"/>
      <c r="L27" s="25"/>
      <c r="M27" s="25"/>
      <c r="N27" s="25"/>
    </row>
    <row r="28" spans="1:14" ht="15.75">
      <c r="A28" s="235"/>
      <c r="B28" s="43"/>
      <c r="C28" s="17"/>
      <c r="D28" s="17"/>
      <c r="E28" s="17"/>
      <c r="F28" s="17"/>
      <c r="G28" s="162"/>
      <c r="H28" s="162"/>
      <c r="I28" s="162"/>
      <c r="J28" s="162"/>
      <c r="K28" s="25"/>
      <c r="L28" s="25"/>
      <c r="M28" s="25"/>
      <c r="N28" s="25"/>
    </row>
    <row r="29" spans="1:14" ht="18">
      <c r="A29" s="36" t="s">
        <v>40</v>
      </c>
      <c r="B29" s="43"/>
      <c r="C29" s="17"/>
      <c r="D29" s="17"/>
      <c r="E29" s="163"/>
      <c r="F29" s="163"/>
      <c r="G29" s="165"/>
      <c r="H29" s="165"/>
      <c r="I29" s="165"/>
      <c r="J29" s="165"/>
      <c r="K29" s="25"/>
      <c r="L29" s="25"/>
      <c r="M29" s="25"/>
      <c r="N29" s="25"/>
    </row>
    <row r="30" spans="1:14" ht="18">
      <c r="A30" s="57"/>
      <c r="B30" s="166"/>
      <c r="C30" s="163"/>
      <c r="D30" s="163"/>
      <c r="E30" s="163"/>
      <c r="F30" s="163"/>
      <c r="G30" s="26"/>
      <c r="H30" s="26"/>
      <c r="I30" s="26"/>
      <c r="J30" s="26"/>
      <c r="K30" s="25"/>
      <c r="L30" s="25"/>
      <c r="M30" s="25"/>
      <c r="N30" s="25"/>
    </row>
    <row r="31" spans="1:14" ht="15">
      <c r="A31" s="167" t="s">
        <v>41</v>
      </c>
      <c r="B31" s="166"/>
      <c r="C31" s="163"/>
      <c r="D31" s="163"/>
      <c r="E31" s="168"/>
      <c r="F31" s="168"/>
      <c r="G31" s="26"/>
      <c r="H31" s="26"/>
      <c r="I31" s="26"/>
      <c r="J31" s="26"/>
      <c r="K31" s="25"/>
      <c r="L31" s="25"/>
      <c r="M31" s="25"/>
      <c r="N31" s="25"/>
    </row>
    <row r="32" spans="1:14" ht="15">
      <c r="A32" s="167" t="s">
        <v>38</v>
      </c>
      <c r="B32" s="169"/>
      <c r="C32" s="168"/>
      <c r="D32" s="168"/>
      <c r="K32" s="25"/>
      <c r="L32" s="25"/>
      <c r="M32" s="25"/>
      <c r="N32" s="25"/>
    </row>
    <row r="33" spans="1:14" ht="15">
      <c r="A33" s="167" t="s">
        <v>228</v>
      </c>
      <c r="B33" s="30"/>
      <c r="K33" s="25"/>
      <c r="L33" s="25"/>
      <c r="M33" s="25"/>
      <c r="N33" s="25"/>
    </row>
  </sheetData>
  <customSheetViews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>
      <selection activeCell="I13" sqref="I13"/>
      <pageMargins left="0.27" right="0.24" top="0.55000000000000004" bottom="0.75" header="0.3" footer="0.3"/>
      <pageSetup paperSize="9" scale="68" orientation="landscape" r:id="rId2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3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4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5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6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7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8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9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0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1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2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4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5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6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17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18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19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0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1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2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3"/>
    </customSheetView>
  </customSheetViews>
  <mergeCells count="8">
    <mergeCell ref="A8:A10"/>
    <mergeCell ref="B8:B10"/>
    <mergeCell ref="A2:F2"/>
    <mergeCell ref="A3:F3"/>
    <mergeCell ref="M6:N6"/>
    <mergeCell ref="M8:N8"/>
    <mergeCell ref="K8:L8"/>
    <mergeCell ref="C8:D8"/>
  </mergeCells>
  <phoneticPr fontId="29" type="noConversion"/>
  <hyperlinks>
    <hyperlink ref="A5" display="BACK TO MENU" xr:uid="{00000000-0004-0000-0F00-000000000000}"/>
  </hyperlinks>
  <pageMargins left="0.27" right="0.24" top="0.55000000000000004" bottom="0.75" header="0.3" footer="0.3"/>
  <pageSetup paperSize="9" scale="68" orientation="landscape" r:id="rId24"/>
  <drawing r:id="rId2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4E2B-B944-443A-8D15-4926A9B6F4B9}">
  <dimension ref="A1"/>
  <sheetViews>
    <sheetView workbookViewId="0">
      <selection activeCell="I29" sqref="I2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showGridLines="0" tabSelected="1" view="pageBreakPreview" topLeftCell="A6" zoomScaleNormal="100" zoomScaleSheetLayoutView="100" workbookViewId="0">
      <selection activeCell="E19" sqref="E19"/>
    </sheetView>
  </sheetViews>
  <sheetFormatPr defaultColWidth="8.88671875" defaultRowHeight="12.75"/>
  <cols>
    <col min="1" max="1" width="31" style="19" customWidth="1"/>
    <col min="2" max="2" width="9.109375" style="34" customWidth="1"/>
    <col min="3" max="3" width="17" style="19" customWidth="1"/>
    <col min="4" max="4" width="15.44140625" style="19" customWidth="1"/>
    <col min="5" max="5" width="15" style="19" customWidth="1"/>
    <col min="6" max="6" width="15.88671875" style="19" customWidth="1"/>
    <col min="7" max="7" width="18.88671875" style="19" customWidth="1"/>
    <col min="8" max="8" width="19.77734375" style="19" customWidth="1"/>
    <col min="9" max="16384" width="8.88671875" style="19"/>
  </cols>
  <sheetData>
    <row r="2" spans="1:8" s="4" customFormat="1" ht="32.25" customHeight="1">
      <c r="A2" s="602" t="s">
        <v>1</v>
      </c>
      <c r="B2" s="603"/>
      <c r="C2" s="603"/>
      <c r="D2" s="603"/>
      <c r="E2" s="603"/>
      <c r="F2" s="603"/>
    </row>
    <row r="3" spans="1:8" s="1" customFormat="1" ht="26.25">
      <c r="A3" s="604" t="s">
        <v>247</v>
      </c>
      <c r="B3" s="605"/>
      <c r="C3" s="605"/>
      <c r="D3" s="605"/>
      <c r="E3" s="605"/>
      <c r="F3" s="605"/>
    </row>
    <row r="4" spans="1:8" s="3" customFormat="1" ht="12.75" customHeight="1">
      <c r="A4" s="2"/>
      <c r="B4" s="33"/>
      <c r="C4" s="2"/>
      <c r="D4" s="2"/>
      <c r="E4" s="2"/>
      <c r="F4" s="2"/>
    </row>
    <row r="5" spans="1:8" s="4" customFormat="1" ht="18">
      <c r="A5" s="341" t="s">
        <v>22</v>
      </c>
      <c r="B5" s="606"/>
      <c r="C5" s="607"/>
      <c r="D5" s="607"/>
      <c r="E5" s="607"/>
      <c r="F5" s="607"/>
    </row>
    <row r="6" spans="1:8" s="73" customFormat="1">
      <c r="A6" s="65"/>
      <c r="B6" s="46"/>
      <c r="C6" s="31"/>
      <c r="D6" s="31"/>
      <c r="E6" s="31"/>
      <c r="F6" s="31"/>
      <c r="G6" s="559">
        <v>44294</v>
      </c>
    </row>
    <row r="7" spans="1:8" s="73" customFormat="1" ht="12">
      <c r="A7" s="65"/>
      <c r="B7" s="46"/>
      <c r="C7" s="31"/>
      <c r="D7" s="31"/>
      <c r="E7" s="31"/>
      <c r="F7" s="31"/>
    </row>
    <row r="8" spans="1:8" s="4" customFormat="1">
      <c r="A8" s="219"/>
      <c r="B8" s="193"/>
      <c r="C8" s="195"/>
      <c r="D8" s="195"/>
      <c r="E8" s="77"/>
      <c r="F8" s="78"/>
    </row>
    <row r="9" spans="1:8" s="4" customFormat="1" ht="13.5" thickBot="1">
      <c r="A9" s="220"/>
      <c r="B9" s="221"/>
      <c r="C9" s="222"/>
      <c r="D9" s="222"/>
      <c r="E9" s="223"/>
      <c r="F9" s="224"/>
    </row>
    <row r="10" spans="1:8" s="59" customFormat="1" ht="18.75" customHeight="1" thickTop="1">
      <c r="A10" s="610" t="s">
        <v>3</v>
      </c>
      <c r="B10" s="612" t="s">
        <v>10</v>
      </c>
      <c r="C10" s="608" t="s">
        <v>18</v>
      </c>
      <c r="D10" s="608"/>
      <c r="E10" s="609" t="s">
        <v>17</v>
      </c>
      <c r="F10" s="609"/>
      <c r="G10" s="529" t="s">
        <v>131</v>
      </c>
      <c r="H10" s="528"/>
    </row>
    <row r="11" spans="1:8" s="59" customFormat="1" ht="15" customHeight="1">
      <c r="A11" s="611"/>
      <c r="B11" s="613"/>
      <c r="C11" s="199" t="s">
        <v>4</v>
      </c>
      <c r="D11" s="199" t="s">
        <v>0</v>
      </c>
      <c r="E11" s="201" t="s">
        <v>4</v>
      </c>
      <c r="F11" s="201" t="s">
        <v>0</v>
      </c>
      <c r="G11" s="237" t="s">
        <v>4</v>
      </c>
      <c r="H11" s="200" t="s">
        <v>0</v>
      </c>
    </row>
    <row r="12" spans="1:8" s="59" customFormat="1" ht="15" customHeight="1">
      <c r="A12" s="611"/>
      <c r="B12" s="613"/>
      <c r="C12" s="201" t="s">
        <v>11</v>
      </c>
      <c r="D12" s="201" t="s">
        <v>7</v>
      </c>
      <c r="E12" s="201" t="s">
        <v>9</v>
      </c>
      <c r="F12" s="201" t="s">
        <v>8</v>
      </c>
      <c r="G12" s="403" t="s">
        <v>6</v>
      </c>
      <c r="H12" s="202" t="s">
        <v>5</v>
      </c>
    </row>
    <row r="13" spans="1:8" s="59" customFormat="1" ht="15" customHeight="1">
      <c r="A13" s="611"/>
      <c r="B13" s="613"/>
      <c r="C13" s="203">
        <v>4.1666666666666664E-2</v>
      </c>
      <c r="D13" s="203">
        <v>4.1666666666666664E-2</v>
      </c>
      <c r="E13" s="203">
        <v>0.83333333333333337</v>
      </c>
      <c r="F13" s="203">
        <v>0.33333333333333331</v>
      </c>
      <c r="G13" s="404">
        <v>0.625</v>
      </c>
      <c r="H13" s="205">
        <v>0.125</v>
      </c>
    </row>
    <row r="14" spans="1:8" s="323" customFormat="1" ht="20.100000000000001" customHeight="1">
      <c r="A14" s="533" t="s">
        <v>274</v>
      </c>
      <c r="B14" s="534" t="s">
        <v>492</v>
      </c>
      <c r="C14" s="376">
        <v>44381</v>
      </c>
      <c r="D14" s="376">
        <v>44382</v>
      </c>
      <c r="E14" s="376">
        <v>44385</v>
      </c>
      <c r="F14" s="376">
        <v>44385</v>
      </c>
      <c r="G14" s="376">
        <v>44401</v>
      </c>
      <c r="H14" s="376">
        <v>44407</v>
      </c>
    </row>
    <row r="15" spans="1:8" s="323" customFormat="1" ht="20.100000000000001" customHeight="1">
      <c r="A15" s="533" t="s">
        <v>238</v>
      </c>
      <c r="B15" s="534" t="s">
        <v>493</v>
      </c>
      <c r="C15" s="376">
        <v>44390</v>
      </c>
      <c r="D15" s="376">
        <v>44391</v>
      </c>
      <c r="E15" s="376">
        <v>44394</v>
      </c>
      <c r="F15" s="376">
        <v>44394</v>
      </c>
      <c r="G15" s="376">
        <v>44410</v>
      </c>
      <c r="H15" s="376">
        <v>44416</v>
      </c>
    </row>
    <row r="16" spans="1:8" s="69" customFormat="1" ht="20.100000000000001" customHeight="1">
      <c r="A16" s="533" t="s">
        <v>246</v>
      </c>
      <c r="B16" s="534" t="s">
        <v>494</v>
      </c>
      <c r="C16" s="376">
        <v>44390</v>
      </c>
      <c r="D16" s="376">
        <v>44391</v>
      </c>
      <c r="E16" s="376">
        <v>44394</v>
      </c>
      <c r="F16" s="376">
        <v>44394</v>
      </c>
      <c r="G16" s="376">
        <v>44409</v>
      </c>
      <c r="H16" s="376">
        <v>44415</v>
      </c>
    </row>
    <row r="17" spans="1:8" s="69" customFormat="1" ht="20.100000000000001" customHeight="1">
      <c r="A17" s="533" t="s">
        <v>491</v>
      </c>
      <c r="B17" s="534" t="s">
        <v>493</v>
      </c>
      <c r="C17" s="376">
        <v>44396</v>
      </c>
      <c r="D17" s="376">
        <v>44397</v>
      </c>
      <c r="E17" s="376">
        <v>44400</v>
      </c>
      <c r="F17" s="376">
        <v>44400</v>
      </c>
      <c r="G17" s="376">
        <f t="shared" ref="G16:G20" si="0">G16+7</f>
        <v>44416</v>
      </c>
      <c r="H17" s="376">
        <f t="shared" ref="H16:H20" si="1">H16+7</f>
        <v>44422</v>
      </c>
    </row>
    <row r="18" spans="1:8" s="69" customFormat="1" ht="20.100000000000001" customHeight="1">
      <c r="A18" s="533" t="s">
        <v>324</v>
      </c>
      <c r="B18" s="534" t="s">
        <v>493</v>
      </c>
      <c r="C18" s="376">
        <v>44412</v>
      </c>
      <c r="D18" s="376">
        <v>44413</v>
      </c>
      <c r="E18" s="376">
        <v>44416</v>
      </c>
      <c r="F18" s="376">
        <v>44416</v>
      </c>
      <c r="G18" s="376">
        <v>44432</v>
      </c>
      <c r="H18" s="376">
        <v>44438</v>
      </c>
    </row>
    <row r="19" spans="1:8" s="69" customFormat="1" ht="20.100000000000001" customHeight="1">
      <c r="A19" s="533" t="s">
        <v>273</v>
      </c>
      <c r="B19" s="534" t="s">
        <v>495</v>
      </c>
      <c r="C19" s="376">
        <v>44413</v>
      </c>
      <c r="D19" s="376">
        <v>44414</v>
      </c>
      <c r="E19" s="376">
        <v>44417</v>
      </c>
      <c r="F19" s="376">
        <v>44417</v>
      </c>
      <c r="G19" s="376">
        <v>44433</v>
      </c>
      <c r="H19" s="376">
        <v>44439</v>
      </c>
    </row>
    <row r="20" spans="1:8" s="69" customFormat="1" ht="20.100000000000001" customHeight="1">
      <c r="A20" s="533" t="s">
        <v>239</v>
      </c>
      <c r="B20" s="534" t="s">
        <v>489</v>
      </c>
      <c r="C20" s="376">
        <v>44418</v>
      </c>
      <c r="D20" s="376">
        <v>44419</v>
      </c>
      <c r="E20" s="376">
        <v>44422</v>
      </c>
      <c r="F20" s="376">
        <v>44422</v>
      </c>
      <c r="G20" s="376">
        <v>44438</v>
      </c>
      <c r="H20" s="376">
        <v>44444</v>
      </c>
    </row>
    <row r="21" spans="1:8" s="69" customFormat="1" ht="20.100000000000001" customHeight="1" thickBot="1">
      <c r="A21" s="395"/>
      <c r="B21" s="234"/>
      <c r="C21" s="231"/>
      <c r="D21" s="231"/>
      <c r="E21" s="231"/>
      <c r="F21" s="231"/>
      <c r="G21" s="231"/>
      <c r="H21" s="231"/>
    </row>
    <row r="22" spans="1:8" ht="15" customHeight="1" thickTop="1">
      <c r="A22" s="256"/>
      <c r="B22" s="60"/>
      <c r="C22" s="61"/>
      <c r="D22" s="61"/>
      <c r="E22" s="61"/>
      <c r="F22" s="61"/>
    </row>
    <row r="23" spans="1:8">
      <c r="A23" s="62" t="s">
        <v>32</v>
      </c>
      <c r="B23" s="46"/>
      <c r="C23" s="31"/>
      <c r="D23" s="31"/>
      <c r="E23" s="31"/>
      <c r="F23" s="31"/>
    </row>
    <row r="24" spans="1:8">
      <c r="A24" s="324" t="s">
        <v>142</v>
      </c>
      <c r="B24" s="46"/>
      <c r="C24" s="31"/>
      <c r="D24" s="31"/>
      <c r="E24" s="31"/>
      <c r="F24" s="31"/>
    </row>
    <row r="25" spans="1:8" ht="15.75">
      <c r="A25" s="35" t="s">
        <v>30</v>
      </c>
      <c r="B25" s="46"/>
      <c r="C25" s="31"/>
      <c r="D25" s="31"/>
      <c r="E25" s="31"/>
      <c r="F25" s="31"/>
    </row>
    <row r="26" spans="1:8" ht="6" customHeight="1">
      <c r="A26" s="32"/>
      <c r="B26" s="47"/>
      <c r="C26" s="32"/>
      <c r="D26" s="32"/>
    </row>
    <row r="27" spans="1:8" ht="15.75">
      <c r="A27" s="50" t="s">
        <v>250</v>
      </c>
      <c r="B27" s="51"/>
      <c r="C27" s="52"/>
      <c r="D27" s="52"/>
      <c r="E27" s="52"/>
      <c r="F27" s="52"/>
      <c r="G27" s="50" t="s">
        <v>240</v>
      </c>
      <c r="H27" s="50"/>
    </row>
    <row r="28" spans="1:8" ht="15.75">
      <c r="A28" s="50" t="s">
        <v>19</v>
      </c>
      <c r="B28" s="51"/>
      <c r="C28" s="52"/>
      <c r="D28" s="52"/>
      <c r="E28" s="52"/>
      <c r="F28" s="52"/>
      <c r="G28" s="50" t="s">
        <v>241</v>
      </c>
      <c r="H28" s="50"/>
    </row>
    <row r="29" spans="1:8" ht="15.75">
      <c r="A29" s="50" t="s">
        <v>63</v>
      </c>
      <c r="B29" s="51"/>
      <c r="C29" s="52"/>
      <c r="D29" s="52"/>
      <c r="E29" s="52"/>
      <c r="F29" s="50"/>
      <c r="G29" s="50" t="s">
        <v>69</v>
      </c>
      <c r="H29" s="50"/>
    </row>
    <row r="30" spans="1:8" ht="15.75">
      <c r="A30" s="50" t="s">
        <v>20</v>
      </c>
      <c r="B30" s="51"/>
      <c r="C30" s="52"/>
      <c r="D30" s="52"/>
      <c r="E30" s="52"/>
      <c r="F30" s="50"/>
      <c r="G30" s="50" t="s">
        <v>237</v>
      </c>
      <c r="H30" s="50"/>
    </row>
    <row r="31" spans="1:8" ht="18">
      <c r="A31" s="40"/>
      <c r="B31" s="48"/>
      <c r="C31" s="41"/>
      <c r="D31" s="41"/>
      <c r="E31" s="41"/>
      <c r="F31" s="40"/>
    </row>
    <row r="32" spans="1:8" ht="15.75">
      <c r="A32" s="63" t="s">
        <v>2</v>
      </c>
      <c r="B32" s="43"/>
      <c r="C32" s="17"/>
      <c r="D32" s="17"/>
      <c r="E32" s="26"/>
      <c r="F32" s="5"/>
    </row>
    <row r="33" spans="1:6" ht="11.25" customHeight="1">
      <c r="A33" s="63"/>
      <c r="B33" s="43"/>
      <c r="C33" s="17"/>
      <c r="D33" s="17"/>
      <c r="E33" s="26"/>
      <c r="F33" s="5"/>
    </row>
    <row r="34" spans="1:6" ht="18">
      <c r="A34" s="36" t="s">
        <v>40</v>
      </c>
      <c r="B34" s="43"/>
      <c r="C34" s="17"/>
      <c r="D34" s="17"/>
      <c r="E34" s="26"/>
      <c r="F34" s="7"/>
    </row>
    <row r="35" spans="1:6" ht="4.5" customHeight="1">
      <c r="A35" s="57"/>
      <c r="B35" s="44"/>
      <c r="C35" s="7"/>
      <c r="D35" s="7"/>
      <c r="E35" s="28"/>
      <c r="F35" s="7"/>
    </row>
    <row r="36" spans="1:6" ht="15">
      <c r="A36" s="58" t="s">
        <v>41</v>
      </c>
      <c r="B36" s="44"/>
      <c r="C36" s="7"/>
      <c r="D36" s="7"/>
      <c r="E36" s="28"/>
      <c r="F36" s="8"/>
    </row>
    <row r="37" spans="1:6" ht="15">
      <c r="A37" s="58" t="s">
        <v>38</v>
      </c>
      <c r="B37" s="45"/>
      <c r="C37" s="8"/>
      <c r="D37" s="8"/>
      <c r="E37" s="27"/>
    </row>
    <row r="38" spans="1:6" ht="15">
      <c r="A38" s="58" t="s">
        <v>255</v>
      </c>
    </row>
  </sheetData>
  <customSheetViews>
    <customSheetView guid="{29110A68-3EC6-4A67-B2F4-C5B07F9C3888}" showPageBreaks="1" showGridLines="0" printArea="1" view="pageBreakPreview">
      <selection activeCell="G14" sqref="G14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2D64A94D-C66C-4FD3-8201-7F642E1B0F95}" showPageBreaks="1" showGridLines="0" printArea="1" view="pageBreakPreview">
      <selection activeCell="H15" sqref="H15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7F4599E1-7724-459F-9FCF-D7ED51D3A092}" showPageBreaks="1" showGridLines="0" printArea="1" hiddenColumns="1" view="pageBreakPreview" topLeftCell="A4">
      <selection activeCell="A14" sqref="A14:H14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66D3A9EB-F894-4E92-AAA1-D172D6B95E05}" showPageBreaks="1" showGridLines="0" printArea="1" view="pageBreakPreview">
      <selection activeCell="J20" sqref="J20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6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10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13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4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16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17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21"/>
      <headerFooter alignWithMargins="0"/>
    </customSheetView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2"/>
      <headerFooter alignWithMargins="0"/>
    </customSheetView>
    <customSheetView guid="{ADCEEF57-9D23-4D32-B0E6-992B8F8AD223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3"/>
      <headerFooter alignWithMargins="0"/>
    </customSheetView>
  </customSheetViews>
  <mergeCells count="7">
    <mergeCell ref="A2:F2"/>
    <mergeCell ref="A3:F3"/>
    <mergeCell ref="B5:F5"/>
    <mergeCell ref="C10:D10"/>
    <mergeCell ref="E10:F10"/>
    <mergeCell ref="A10:A13"/>
    <mergeCell ref="B10:B13"/>
  </mergeCells>
  <phoneticPr fontId="29" type="noConversion"/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81" orientation="landscape" r:id="rId24"/>
  <headerFooter alignWithMargins="0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9"/>
  <sheetViews>
    <sheetView view="pageBreakPreview" zoomScaleSheetLayoutView="100" workbookViewId="0">
      <selection activeCell="K15" sqref="K15"/>
    </sheetView>
  </sheetViews>
  <sheetFormatPr defaultColWidth="8" defaultRowHeight="12.75"/>
  <cols>
    <col min="1" max="1" width="20.33203125" style="25" customWidth="1"/>
    <col min="2" max="2" width="10.33203125" style="29" customWidth="1"/>
    <col min="3" max="4" width="9.44140625" style="25" customWidth="1"/>
    <col min="5" max="6" width="7.44140625" style="25" customWidth="1"/>
    <col min="7" max="7" width="19.109375" style="25" customWidth="1"/>
    <col min="8" max="8" width="10.109375" style="25" customWidth="1"/>
    <col min="9" max="9" width="6.88671875" style="25" customWidth="1"/>
    <col min="10" max="10" width="7.6640625" style="25" customWidth="1"/>
    <col min="11" max="11" width="8.109375" style="25" customWidth="1"/>
    <col min="12" max="12" width="6.88671875" style="30" customWidth="1"/>
    <col min="13" max="16384" width="8" style="25"/>
  </cols>
  <sheetData>
    <row r="2" spans="1:12" s="16" customFormat="1" ht="37.5">
      <c r="A2" s="616" t="s">
        <v>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 s="16" customFormat="1" ht="32.25" customHeight="1">
      <c r="A3" s="615" t="s">
        <v>77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2" t="s">
        <v>22</v>
      </c>
      <c r="B5" s="15"/>
      <c r="G5" s="14"/>
      <c r="H5" s="15"/>
      <c r="J5" s="246" t="s">
        <v>92</v>
      </c>
      <c r="K5" s="614">
        <f ca="1">'MENU '!K8</f>
        <v>44370</v>
      </c>
      <c r="L5" s="614"/>
    </row>
    <row r="7" spans="1:12" s="240" customFormat="1" ht="19.5" customHeight="1">
      <c r="A7" s="620" t="s">
        <v>3</v>
      </c>
      <c r="B7" s="622" t="s">
        <v>10</v>
      </c>
      <c r="C7" s="624" t="s">
        <v>123</v>
      </c>
      <c r="D7" s="624"/>
      <c r="E7" s="625" t="s">
        <v>202</v>
      </c>
      <c r="F7" s="625"/>
      <c r="G7" s="626" t="s">
        <v>31</v>
      </c>
      <c r="H7" s="628" t="s">
        <v>10</v>
      </c>
      <c r="I7" s="620" t="s">
        <v>27</v>
      </c>
      <c r="J7" s="620"/>
      <c r="K7" s="618" t="s">
        <v>131</v>
      </c>
      <c r="L7" s="619"/>
    </row>
    <row r="8" spans="1:12" s="240" customFormat="1" ht="12.75" customHeight="1">
      <c r="A8" s="620"/>
      <c r="B8" s="623"/>
      <c r="C8" s="241" t="s">
        <v>4</v>
      </c>
      <c r="D8" s="241" t="s">
        <v>0</v>
      </c>
      <c r="E8" s="241" t="s">
        <v>4</v>
      </c>
      <c r="F8" s="241" t="s">
        <v>0</v>
      </c>
      <c r="G8" s="627"/>
      <c r="H8" s="629"/>
      <c r="I8" s="241" t="s">
        <v>4</v>
      </c>
      <c r="J8" s="241" t="s">
        <v>0</v>
      </c>
      <c r="K8" s="241" t="s">
        <v>4</v>
      </c>
      <c r="L8" s="241" t="s">
        <v>0</v>
      </c>
    </row>
    <row r="9" spans="1:12" s="240" customFormat="1" ht="12.75" customHeight="1">
      <c r="A9" s="620"/>
      <c r="B9" s="623"/>
      <c r="C9" s="243" t="s">
        <v>9</v>
      </c>
      <c r="D9" s="243" t="s">
        <v>8</v>
      </c>
      <c r="E9" s="243" t="s">
        <v>11</v>
      </c>
      <c r="F9" s="243" t="s">
        <v>7</v>
      </c>
      <c r="G9" s="627"/>
      <c r="H9" s="629"/>
      <c r="I9" s="242" t="s">
        <v>7</v>
      </c>
      <c r="J9" s="242" t="s">
        <v>12</v>
      </c>
      <c r="K9" s="242" t="s">
        <v>5</v>
      </c>
      <c r="L9" s="242" t="s">
        <v>8</v>
      </c>
    </row>
    <row r="10" spans="1:12" s="240" customFormat="1" ht="12.75" customHeight="1">
      <c r="A10" s="621"/>
      <c r="B10" s="623"/>
      <c r="C10" s="245">
        <v>0.41666666666666669</v>
      </c>
      <c r="D10" s="245">
        <v>0.41666666666666669</v>
      </c>
      <c r="E10" s="245">
        <v>0.33333333333333331</v>
      </c>
      <c r="F10" s="245">
        <v>0.41666666666666669</v>
      </c>
      <c r="G10" s="627"/>
      <c r="H10" s="629"/>
      <c r="I10" s="244">
        <v>0.58333333333333337</v>
      </c>
      <c r="J10" s="244">
        <v>0.41666666666666669</v>
      </c>
      <c r="K10" s="244">
        <v>0.625</v>
      </c>
      <c r="L10" s="244">
        <v>0.75</v>
      </c>
    </row>
    <row r="11" spans="1:12" ht="20.100000000000001" customHeight="1">
      <c r="A11" s="533" t="s">
        <v>274</v>
      </c>
      <c r="B11" s="534" t="s">
        <v>492</v>
      </c>
      <c r="C11" s="376">
        <v>44381</v>
      </c>
      <c r="D11" s="376">
        <v>44382</v>
      </c>
      <c r="E11" s="376">
        <v>44385</v>
      </c>
      <c r="F11" s="376">
        <v>44385</v>
      </c>
      <c r="G11" s="537" t="s">
        <v>306</v>
      </c>
      <c r="H11" s="537" t="s">
        <v>305</v>
      </c>
      <c r="I11" s="376">
        <v>44378</v>
      </c>
      <c r="J11" s="376">
        <v>44379</v>
      </c>
      <c r="K11" s="376">
        <v>44401</v>
      </c>
      <c r="L11" s="376">
        <v>44407</v>
      </c>
    </row>
    <row r="12" spans="1:12" s="400" customFormat="1" ht="20.100000000000001" customHeight="1">
      <c r="A12" s="533" t="s">
        <v>238</v>
      </c>
      <c r="B12" s="534" t="s">
        <v>493</v>
      </c>
      <c r="C12" s="376">
        <v>44390</v>
      </c>
      <c r="D12" s="376">
        <v>44391</v>
      </c>
      <c r="E12" s="376">
        <v>44394</v>
      </c>
      <c r="F12" s="376">
        <v>44394</v>
      </c>
      <c r="G12" s="537" t="s">
        <v>307</v>
      </c>
      <c r="H12" s="537" t="s">
        <v>308</v>
      </c>
      <c r="I12" s="376">
        <v>44385</v>
      </c>
      <c r="J12" s="376">
        <v>44386</v>
      </c>
      <c r="K12" s="376">
        <v>44410</v>
      </c>
      <c r="L12" s="376">
        <v>44416</v>
      </c>
    </row>
    <row r="13" spans="1:12" ht="20.100000000000001" customHeight="1">
      <c r="A13" s="533" t="s">
        <v>246</v>
      </c>
      <c r="B13" s="534" t="s">
        <v>494</v>
      </c>
      <c r="C13" s="376">
        <v>44390</v>
      </c>
      <c r="D13" s="376">
        <v>44391</v>
      </c>
      <c r="E13" s="376">
        <v>44394</v>
      </c>
      <c r="F13" s="376">
        <v>44394</v>
      </c>
      <c r="G13" s="570" t="s">
        <v>136</v>
      </c>
      <c r="H13" s="570" t="s">
        <v>305</v>
      </c>
      <c r="I13" s="376">
        <v>44396</v>
      </c>
      <c r="J13" s="376">
        <v>44397</v>
      </c>
      <c r="K13" s="376">
        <v>44409</v>
      </c>
      <c r="L13" s="376">
        <v>44415</v>
      </c>
    </row>
    <row r="14" spans="1:12" ht="20.100000000000001" customHeight="1">
      <c r="A14" s="533" t="s">
        <v>491</v>
      </c>
      <c r="B14" s="534" t="s">
        <v>493</v>
      </c>
      <c r="C14" s="376">
        <v>44396</v>
      </c>
      <c r="D14" s="376">
        <v>44397</v>
      </c>
      <c r="E14" s="376">
        <v>44400</v>
      </c>
      <c r="F14" s="376">
        <v>44400</v>
      </c>
      <c r="G14" s="570" t="s">
        <v>222</v>
      </c>
      <c r="H14" s="570"/>
      <c r="I14" s="376"/>
      <c r="J14" s="376"/>
      <c r="K14" s="376"/>
      <c r="L14" s="376"/>
    </row>
    <row r="15" spans="1:12" ht="20.100000000000001" customHeight="1">
      <c r="A15" s="533" t="s">
        <v>324</v>
      </c>
      <c r="B15" s="534" t="s">
        <v>493</v>
      </c>
      <c r="C15" s="376">
        <v>44412</v>
      </c>
      <c r="D15" s="376">
        <v>44413</v>
      </c>
      <c r="E15" s="376">
        <v>44416</v>
      </c>
      <c r="F15" s="376">
        <v>44416</v>
      </c>
      <c r="G15" s="537" t="s">
        <v>139</v>
      </c>
      <c r="H15" s="569" t="s">
        <v>422</v>
      </c>
      <c r="I15" s="393" t="s">
        <v>365</v>
      </c>
      <c r="J15" s="393" t="s">
        <v>372</v>
      </c>
      <c r="K15" s="376">
        <v>44432</v>
      </c>
      <c r="L15" s="376">
        <v>44438</v>
      </c>
    </row>
    <row r="16" spans="1:12" ht="20.100000000000001" customHeight="1">
      <c r="A16" s="533" t="s">
        <v>273</v>
      </c>
      <c r="B16" s="534" t="s">
        <v>495</v>
      </c>
      <c r="C16" s="376">
        <v>44413</v>
      </c>
      <c r="D16" s="376">
        <v>44414</v>
      </c>
      <c r="E16" s="376">
        <v>44417</v>
      </c>
      <c r="F16" s="376">
        <v>44417</v>
      </c>
      <c r="G16" s="533" t="s">
        <v>222</v>
      </c>
      <c r="H16" s="534"/>
      <c r="I16" s="172"/>
      <c r="J16" s="172"/>
      <c r="K16" s="376"/>
      <c r="L16" s="376"/>
    </row>
    <row r="17" spans="1:12" ht="20.100000000000001" customHeight="1">
      <c r="A17" s="533" t="s">
        <v>239</v>
      </c>
      <c r="B17" s="534" t="s">
        <v>489</v>
      </c>
      <c r="C17" s="376">
        <v>44418</v>
      </c>
      <c r="D17" s="376">
        <v>44419</v>
      </c>
      <c r="E17" s="376">
        <v>44422</v>
      </c>
      <c r="F17" s="376">
        <v>44422</v>
      </c>
      <c r="G17" s="570" t="s">
        <v>423</v>
      </c>
      <c r="H17" s="570" t="s">
        <v>275</v>
      </c>
      <c r="I17" s="393" t="s">
        <v>366</v>
      </c>
      <c r="J17" s="393" t="s">
        <v>373</v>
      </c>
      <c r="K17" s="376">
        <v>44438</v>
      </c>
      <c r="L17" s="376">
        <v>44444</v>
      </c>
    </row>
    <row r="18" spans="1:12" ht="20.100000000000001" customHeight="1">
      <c r="A18" s="537"/>
      <c r="B18" s="534"/>
      <c r="C18" s="369"/>
      <c r="D18" s="369"/>
      <c r="E18" s="369"/>
      <c r="F18" s="369"/>
      <c r="G18" s="533"/>
      <c r="H18" s="534"/>
      <c r="I18" s="172"/>
      <c r="J18" s="172"/>
      <c r="K18" s="172"/>
      <c r="L18" s="172"/>
    </row>
    <row r="20" spans="1:12">
      <c r="A20" s="187" t="s">
        <v>32</v>
      </c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12" customHeight="1">
      <c r="A21" s="19" t="s">
        <v>242</v>
      </c>
      <c r="B21" s="334"/>
      <c r="C21" s="334"/>
      <c r="D21" s="334"/>
      <c r="E21" s="334"/>
      <c r="F21" s="334"/>
      <c r="G21" s="334"/>
      <c r="H21" s="335"/>
      <c r="I21" s="56"/>
      <c r="J21" s="56"/>
      <c r="K21" s="56"/>
      <c r="L21" s="56"/>
    </row>
    <row r="22" spans="1:12">
      <c r="A22" s="25" t="s">
        <v>142</v>
      </c>
      <c r="B22" s="334"/>
      <c r="C22" s="334"/>
      <c r="D22" s="334"/>
      <c r="E22" s="334"/>
      <c r="F22" s="334"/>
      <c r="G22" s="334"/>
      <c r="H22" s="335"/>
      <c r="I22" s="56"/>
      <c r="J22" s="56"/>
      <c r="K22" s="56"/>
      <c r="L22" s="56"/>
    </row>
    <row r="23" spans="1:12">
      <c r="A23" s="19" t="s">
        <v>201</v>
      </c>
      <c r="B23" s="25"/>
    </row>
    <row r="24" spans="1:12" ht="15.75">
      <c r="A24" s="35" t="s">
        <v>30</v>
      </c>
      <c r="B24" s="236"/>
      <c r="C24" s="190"/>
      <c r="D24" s="190"/>
      <c r="L24" s="25"/>
    </row>
    <row r="25" spans="1:12" ht="15.75">
      <c r="A25" s="155" t="s">
        <v>250</v>
      </c>
      <c r="B25" s="157"/>
      <c r="C25" s="156"/>
      <c r="D25" s="156"/>
      <c r="E25" s="156"/>
      <c r="F25" s="156"/>
      <c r="G25" s="156"/>
      <c r="H25" s="156"/>
      <c r="I25" s="155"/>
      <c r="J25" s="156"/>
      <c r="K25" s="155" t="s">
        <v>248</v>
      </c>
      <c r="L25" s="156"/>
    </row>
    <row r="26" spans="1:12" ht="15.75">
      <c r="A26" s="155" t="s">
        <v>125</v>
      </c>
      <c r="B26" s="157"/>
      <c r="C26" s="156"/>
      <c r="D26" s="156"/>
      <c r="E26" s="156"/>
      <c r="F26" s="156"/>
      <c r="G26" s="156"/>
      <c r="H26" s="156"/>
      <c r="I26" s="155"/>
      <c r="J26" s="156"/>
      <c r="K26" s="155" t="s">
        <v>249</v>
      </c>
      <c r="L26" s="156"/>
    </row>
    <row r="27" spans="1:12" ht="15.75">
      <c r="A27" s="155" t="s">
        <v>63</v>
      </c>
      <c r="B27" s="157"/>
      <c r="C27" s="156"/>
      <c r="D27" s="156"/>
      <c r="E27" s="156"/>
      <c r="F27" s="155"/>
      <c r="G27" s="228"/>
      <c r="H27" s="156"/>
      <c r="I27" s="155"/>
      <c r="J27" s="156"/>
      <c r="K27" s="155" t="s">
        <v>254</v>
      </c>
      <c r="L27" s="156"/>
    </row>
    <row r="28" spans="1:12" ht="15.75">
      <c r="A28" s="155" t="s">
        <v>20</v>
      </c>
      <c r="B28" s="157"/>
      <c r="C28" s="156"/>
      <c r="D28" s="156"/>
      <c r="E28" s="156"/>
      <c r="F28" s="155"/>
      <c r="G28" s="228"/>
      <c r="H28" s="156"/>
      <c r="I28" s="155"/>
      <c r="J28" s="156"/>
      <c r="K28" s="155" t="s">
        <v>84</v>
      </c>
      <c r="L28" s="156"/>
    </row>
    <row r="29" spans="1:12" ht="15.75">
      <c r="A29" s="155"/>
      <c r="B29" s="157"/>
      <c r="C29" s="156"/>
      <c r="D29" s="156"/>
      <c r="E29" s="156"/>
      <c r="F29" s="155"/>
      <c r="G29" s="228"/>
      <c r="H29" s="156"/>
      <c r="I29" s="155"/>
      <c r="J29" s="156"/>
      <c r="K29" s="155"/>
      <c r="L29" s="156"/>
    </row>
  </sheetData>
  <customSheetViews>
    <customSheetView guid="{29110A68-3EC6-4A67-B2F4-C5B07F9C3888}" showPageBreaks="1" fitToPage="1" printArea="1" view="pageBreakPreview">
      <selection activeCell="K50" sqref="K50:K53"/>
      <pageMargins left="0.37" right="0.32" top="0.75" bottom="0.75" header="0.3" footer="0.3"/>
      <pageSetup paperSize="9" scale="95" orientation="landscape" r:id="rId1"/>
    </customSheetView>
    <customSheetView guid="{2D64A94D-C66C-4FD3-8201-7F642E1B0F95}" showPageBreaks="1" fitToPage="1" printArea="1" view="pageBreakPreview" topLeftCell="A10">
      <selection activeCell="G21" sqref="G21"/>
      <pageMargins left="0.37" right="0.32" top="0.75" bottom="0.75" header="0.3" footer="0.3"/>
      <pageSetup paperSize="9" scale="96" orientation="landscape" r:id="rId2"/>
    </customSheetView>
    <customSheetView guid="{7F4599E1-7724-459F-9FCF-D7ED51D3A092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3"/>
    </customSheetView>
    <customSheetView guid="{9BD9C074-40C7-4DEF-A2BD-D9FC2E0C67A7}" showPageBreaks="1" fitToPage="1" printArea="1" view="pageBreakPreview">
      <selection activeCell="G27" sqref="G27"/>
      <pageMargins left="0.37" right="0.32" top="0.75" bottom="0.75" header="0.3" footer="0.3"/>
      <pageSetup paperSize="9" orientation="landscape" r:id="rId4"/>
    </customSheetView>
    <customSheetView guid="{66D3A9EB-F894-4E92-AAA1-D172D6B95E05}" showPageBreaks="1" fitToPage="1" printArea="1" state="hidden" view="pageBreakPreview">
      <selection activeCell="G12" sqref="G12:G15"/>
      <pageMargins left="0.37" right="0.32" top="0.75" bottom="0.75" header="0.3" footer="0.3"/>
      <pageSetup paperSize="9" scale="95" orientation="landscape" r:id="rId5"/>
    </customSheetView>
    <customSheetView guid="{91AC30DE-1D40-4709-B1FA-6F0FA378251B}" showPageBreaks="1" fitToPage="1" printArea="1" view="pageBreakPreview">
      <selection activeCell="G27" sqref="G27"/>
      <pageMargins left="0.37" right="0.32" top="0.75" bottom="0.75" header="0.3" footer="0.3"/>
      <pageSetup paperSize="9" scale="95" orientation="landscape" r:id="rId6"/>
    </customSheetView>
    <customSheetView guid="{F1738DBA-4A86-4E4E-8AA2-B6B2804E8CE9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7"/>
    </customSheetView>
    <customSheetView guid="{5618DD8E-698B-41B5-8163-9804A8A834E2}" showPageBreaks="1" fitToPage="1" printArea="1" view="pageBreakPreview" topLeftCell="A19">
      <selection activeCell="L50" sqref="L50"/>
      <pageMargins left="0.37" right="0.32" top="0.75" bottom="0.75" header="0.3" footer="0.3"/>
      <pageSetup paperSize="9" scale="95" orientation="landscape" r:id="rId8"/>
    </customSheetView>
    <customSheetView guid="{9CCF10E2-92C0-49B0-AF99-307DE301C06F}" showPageBreaks="1" fitToPage="1" printArea="1" view="pageBreakPreview" topLeftCell="A16">
      <selection activeCell="G23" sqref="G23"/>
      <pageMargins left="0.37" right="0.32" top="0.75" bottom="0.75" header="0.3" footer="0.3"/>
      <pageSetup paperSize="9" scale="54" orientation="landscape" r:id="rId9"/>
    </customSheetView>
    <customSheetView guid="{6B137BBA-28F2-4177-ADEF-B1D1878767AC}" showPageBreaks="1" fitToPage="1" printArea="1" view="pageBreakPreview">
      <selection activeCell="E33" sqref="E33"/>
      <pageMargins left="0.37" right="0.32" top="0.75" bottom="0.75" header="0.3" footer="0.3"/>
      <pageSetup paperSize="9" scale="54" orientation="landscape" r:id="rId10"/>
    </customSheetView>
    <customSheetView guid="{3675219B-151D-4A83-95AF-6CA1D823DF91}" showPageBreaks="1" fitToPage="1" printArea="1" view="pageBreakPreview">
      <selection activeCell="G23" sqref="G23"/>
      <pageMargins left="0.37" right="0.32" top="0.75" bottom="0.75" header="0.3" footer="0.3"/>
      <pageSetup paperSize="9" scale="54" orientation="landscape" r:id="rId11"/>
    </customSheetView>
    <customSheetView guid="{F8AC9B16-B680-443B-A0C2-C2568C2FC9DC}" showPageBreaks="1" fitToPage="1" printArea="1" view="pageBreakPreview" topLeftCell="A19">
      <selection activeCell="L50" sqref="L50"/>
      <pageMargins left="0.37" right="0.32" top="0.75" bottom="0.75" header="0.3" footer="0.3"/>
      <pageSetup paperSize="9" scale="54" orientation="landscape" r:id="rId12"/>
    </customSheetView>
    <customSheetView guid="{9BFCC6BA-6181-4FB6-AF72-B0E6954AA9A0}" showPageBreaks="1" fitToPage="1" printArea="1" view="pageBreakPreview" topLeftCell="A10">
      <selection activeCell="G23" sqref="G23"/>
      <pageMargins left="0.37" right="0.32" top="0.75" bottom="0.75" header="0.3" footer="0.3"/>
      <pageSetup paperSize="9" scale="56" orientation="landscape" r:id="rId13"/>
    </customSheetView>
    <customSheetView guid="{7044E850-A5C6-4247-BE4D-DC6D0F8B87FE}" showPageBreaks="1" fitToPage="1" printArea="1" view="pageBreakPreview" topLeftCell="A16">
      <selection activeCell="K47" sqref="K47"/>
      <pageMargins left="0.37" right="0.32" top="0.75" bottom="0.75" header="0.3" footer="0.3"/>
      <pageSetup paperSize="9" scale="56" orientation="landscape" r:id="rId14"/>
    </customSheetView>
    <customSheetView guid="{D63838BE-F230-4BC1-8CFF-567D02D6527C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5"/>
    </customSheetView>
    <customSheetView guid="{20B682CD-B38B-44EE-8FE8-229DDCE8B959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6"/>
    </customSheetView>
    <customSheetView guid="{3D6738E3-A45A-4638-AB53-C4FC5C66BC2D}" showPageBreaks="1" fitToPage="1" printArea="1" view="pageBreakPreview" topLeftCell="A4">
      <selection activeCell="F11" sqref="F11"/>
      <pageMargins left="0.37" right="0.32" top="0.75" bottom="0.75" header="0.3" footer="0.3"/>
      <pageSetup paperSize="9" scale="57" orientation="landscape" r:id="rId17"/>
    </customSheetView>
    <customSheetView guid="{D4ABD959-335C-45EC-87BE-C9BA377F0497}" showPageBreaks="1" fitToPage="1" printArea="1" state="hidden" view="pageBreakPreview">
      <selection activeCell="G23" sqref="G23"/>
      <pageMargins left="0.37" right="0.32" top="0.75" bottom="0.75" header="0.3" footer="0.3"/>
      <pageSetup paperSize="9" scale="54" orientation="landscape" r:id="rId18"/>
    </customSheetView>
    <customSheetView guid="{0AC86E81-06EB-4896-B1CE-C91766AC0986}" showPageBreaks="1" fitToPage="1" printArea="1" view="pageBreakPreview">
      <selection activeCell="H17" sqref="H17"/>
      <pageMargins left="0.37" right="0.32" top="0.75" bottom="0.75" header="0.3" footer="0.3"/>
      <pageSetup paperSize="9" scale="95" orientation="landscape" r:id="rId19"/>
    </customSheetView>
    <customSheetView guid="{ECFF03AA-9995-49FD-8675-E9EB89E20521}" showPageBreaks="1" fitToPage="1" printArea="1" view="pageBreakPreview">
      <selection activeCell="G22" sqref="G22:G23"/>
      <pageMargins left="0.37" right="0.32" top="0.75" bottom="0.75" header="0.3" footer="0.3"/>
      <pageSetup paperSize="9" scale="95" orientation="landscape" r:id="rId20"/>
    </customSheetView>
    <customSheetView guid="{94144FE1-E98D-468C-A0B0-A5E0B5B10077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21"/>
    </customSheetView>
    <customSheetView guid="{A4B47967-7288-4EFC-B3A3-156A4AF2D0DB}" showPageBreaks="1" fitToPage="1" printArea="1" view="pageBreakPreview" topLeftCell="A22">
      <selection activeCell="K50" sqref="K50:K53"/>
      <pageMargins left="0.37" right="0.32" top="0.75" bottom="0.75" header="0.3" footer="0.3"/>
      <pageSetup paperSize="9" scale="95" orientation="landscape" r:id="rId22"/>
    </customSheetView>
    <customSheetView guid="{ADCEEF57-9D23-4D32-B0E6-992B8F8AD223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23"/>
    </customSheetView>
  </customSheetViews>
  <mergeCells count="11">
    <mergeCell ref="K5:L5"/>
    <mergeCell ref="A3:L3"/>
    <mergeCell ref="A2:L2"/>
    <mergeCell ref="K7:L7"/>
    <mergeCell ref="A7:A10"/>
    <mergeCell ref="B7:B10"/>
    <mergeCell ref="C7:D7"/>
    <mergeCell ref="E7:F7"/>
    <mergeCell ref="G7:G10"/>
    <mergeCell ref="H7:H10"/>
    <mergeCell ref="I7:J7"/>
  </mergeCells>
  <phoneticPr fontId="29" type="noConversion"/>
  <hyperlinks>
    <hyperlink ref="A5" location="'MENU '!A1" display="BACK TO MENU" xr:uid="{00000000-0004-0000-0200-000000000000}"/>
  </hyperlinks>
  <pageMargins left="0.37" right="0.32" top="0.75" bottom="0.75" header="0.3" footer="0.3"/>
  <pageSetup paperSize="9" scale="95" orientation="landscape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7"/>
  <sheetViews>
    <sheetView showGridLines="0" view="pageBreakPreview" zoomScaleSheetLayoutView="100" workbookViewId="0">
      <selection activeCell="G14" sqref="G14"/>
    </sheetView>
  </sheetViews>
  <sheetFormatPr defaultColWidth="9" defaultRowHeight="12.75"/>
  <cols>
    <col min="1" max="1" width="28.6640625" style="25" customWidth="1"/>
    <col min="2" max="2" width="12.109375" style="25" customWidth="1"/>
    <col min="3" max="3" width="13.109375" style="25" customWidth="1"/>
    <col min="4" max="4" width="15.109375" style="25" bestFit="1" customWidth="1"/>
    <col min="5" max="5" width="10.21875" style="25" customWidth="1"/>
    <col min="6" max="6" width="5.88671875" style="25" customWidth="1"/>
    <col min="7" max="7" width="13.109375" style="25" customWidth="1"/>
    <col min="8" max="8" width="12.6640625" style="25" customWidth="1"/>
    <col min="9" max="9" width="13.109375" style="25" customWidth="1"/>
    <col min="10" max="10" width="16.44140625" style="25" bestFit="1" customWidth="1"/>
    <col min="11" max="11" width="9.109375" style="25" bestFit="1" customWidth="1"/>
    <col min="12" max="12" width="12.44140625" style="25" bestFit="1" customWidth="1"/>
    <col min="13" max="16384" width="9" style="25"/>
  </cols>
  <sheetData>
    <row r="2" spans="1:12" s="16" customFormat="1" ht="32.25" customHeight="1">
      <c r="A2" s="616" t="s">
        <v>1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2" s="11" customFormat="1" ht="26.25">
      <c r="A3" s="615" t="s">
        <v>50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2" s="13" customFormat="1" ht="15" customHeight="1">
      <c r="A4" s="12"/>
      <c r="B4" s="12"/>
      <c r="C4" s="12"/>
    </row>
    <row r="5" spans="1:12" s="13" customFormat="1" ht="15">
      <c r="A5" s="341" t="s">
        <v>22</v>
      </c>
      <c r="B5" s="12"/>
      <c r="C5" s="12"/>
      <c r="H5" s="68"/>
      <c r="I5" s="158" t="s">
        <v>91</v>
      </c>
      <c r="J5" s="339">
        <v>44294</v>
      </c>
    </row>
    <row r="6" spans="1:12" s="13" customFormat="1" ht="9" customHeight="1">
      <c r="A6" s="14"/>
      <c r="B6" s="15"/>
    </row>
    <row r="7" spans="1:12" ht="13.5" customHeight="1" thickBot="1">
      <c r="A7" s="40"/>
      <c r="B7" s="41"/>
      <c r="C7" s="41"/>
      <c r="D7" s="41"/>
      <c r="E7" s="41"/>
      <c r="F7" s="41"/>
      <c r="G7" s="42"/>
      <c r="H7" s="40"/>
      <c r="I7" s="40"/>
      <c r="J7" s="41"/>
    </row>
    <row r="8" spans="1:12" s="74" customFormat="1" ht="19.5" customHeight="1" thickTop="1">
      <c r="A8" s="610" t="s">
        <v>3</v>
      </c>
      <c r="B8" s="630" t="s">
        <v>10</v>
      </c>
      <c r="C8" s="632" t="s">
        <v>284</v>
      </c>
      <c r="D8" s="632"/>
      <c r="E8" s="531" t="s">
        <v>25</v>
      </c>
      <c r="F8" s="532"/>
      <c r="G8" s="633" t="s">
        <v>51</v>
      </c>
      <c r="H8" s="633"/>
      <c r="I8" s="633" t="s">
        <v>24</v>
      </c>
      <c r="J8" s="634"/>
    </row>
    <row r="9" spans="1:12" s="75" customFormat="1" ht="14.25" customHeight="1">
      <c r="A9" s="611"/>
      <c r="B9" s="631"/>
      <c r="C9" s="530" t="s">
        <v>4</v>
      </c>
      <c r="D9" s="530" t="s">
        <v>0</v>
      </c>
      <c r="E9" s="530" t="s">
        <v>4</v>
      </c>
      <c r="F9" s="530" t="s">
        <v>0</v>
      </c>
      <c r="G9" s="530" t="s">
        <v>4</v>
      </c>
      <c r="H9" s="530" t="s">
        <v>0</v>
      </c>
      <c r="I9" s="530" t="s">
        <v>4</v>
      </c>
      <c r="J9" s="530" t="s">
        <v>0</v>
      </c>
    </row>
    <row r="10" spans="1:12" s="75" customFormat="1" ht="14.25" customHeight="1">
      <c r="A10" s="611"/>
      <c r="B10" s="631"/>
      <c r="C10" s="530" t="s">
        <v>11</v>
      </c>
      <c r="D10" s="530" t="s">
        <v>7</v>
      </c>
      <c r="E10" s="530" t="s">
        <v>5</v>
      </c>
      <c r="F10" s="530" t="s">
        <v>6</v>
      </c>
      <c r="G10" s="530" t="s">
        <v>6</v>
      </c>
      <c r="H10" s="530" t="s">
        <v>8</v>
      </c>
      <c r="I10" s="530" t="s">
        <v>5</v>
      </c>
      <c r="J10" s="530" t="s">
        <v>7</v>
      </c>
    </row>
    <row r="11" spans="1:12" s="75" customFormat="1" ht="14.25" customHeight="1">
      <c r="A11" s="611"/>
      <c r="B11" s="631"/>
      <c r="C11" s="530" t="s">
        <v>243</v>
      </c>
      <c r="D11" s="530" t="s">
        <v>244</v>
      </c>
      <c r="E11" s="530">
        <v>1700</v>
      </c>
      <c r="F11" s="530">
        <v>2300</v>
      </c>
      <c r="G11" s="530" t="s">
        <v>244</v>
      </c>
      <c r="H11" s="530" t="s">
        <v>245</v>
      </c>
      <c r="I11" s="530" t="s">
        <v>244</v>
      </c>
      <c r="J11" s="530" t="s">
        <v>245</v>
      </c>
      <c r="L11" s="362"/>
    </row>
    <row r="12" spans="1:12" s="16" customFormat="1" ht="18.75" customHeight="1">
      <c r="A12" s="533" t="s">
        <v>331</v>
      </c>
      <c r="B12" s="534" t="s">
        <v>482</v>
      </c>
      <c r="C12" s="535">
        <v>44378</v>
      </c>
      <c r="D12" s="376">
        <v>44379</v>
      </c>
      <c r="E12" s="376">
        <v>44383</v>
      </c>
      <c r="F12" s="376">
        <v>44384</v>
      </c>
      <c r="G12" s="535">
        <v>44398</v>
      </c>
      <c r="H12" s="535">
        <v>44403</v>
      </c>
      <c r="I12" s="535" t="s">
        <v>294</v>
      </c>
      <c r="J12" s="535"/>
      <c r="L12" s="363"/>
    </row>
    <row r="13" spans="1:12" s="16" customFormat="1" ht="18.75" customHeight="1">
      <c r="A13" s="533" t="s">
        <v>332</v>
      </c>
      <c r="B13" s="534" t="s">
        <v>483</v>
      </c>
      <c r="C13" s="376">
        <v>44385</v>
      </c>
      <c r="D13" s="376">
        <v>44386</v>
      </c>
      <c r="E13" s="80">
        <f>E12+7</f>
        <v>44390</v>
      </c>
      <c r="F13" s="80">
        <f>F12+7</f>
        <v>44391</v>
      </c>
      <c r="G13" s="80">
        <f>G12+7</f>
        <v>44405</v>
      </c>
      <c r="H13" s="80">
        <f>H12+7</f>
        <v>44410</v>
      </c>
      <c r="I13" s="535" t="s">
        <v>294</v>
      </c>
      <c r="J13" s="80"/>
      <c r="L13" s="363"/>
    </row>
    <row r="14" spans="1:12" s="16" customFormat="1" ht="18.75" customHeight="1">
      <c r="A14" s="533" t="s">
        <v>479</v>
      </c>
      <c r="B14" s="534" t="s">
        <v>484</v>
      </c>
      <c r="C14" s="376">
        <v>44392</v>
      </c>
      <c r="D14" s="376">
        <v>44393</v>
      </c>
      <c r="E14" s="80">
        <f t="shared" ref="E14:E18" si="0">E13+7</f>
        <v>44397</v>
      </c>
      <c r="F14" s="80">
        <f t="shared" ref="F14:F18" si="1">F13+7</f>
        <v>44398</v>
      </c>
      <c r="G14" s="80">
        <f t="shared" ref="G14:G18" si="2">G13+7</f>
        <v>44412</v>
      </c>
      <c r="H14" s="80">
        <f t="shared" ref="H14:H18" si="3">H13+7</f>
        <v>44417</v>
      </c>
      <c r="I14" s="535" t="s">
        <v>294</v>
      </c>
      <c r="J14" s="80"/>
      <c r="L14" s="363"/>
    </row>
    <row r="15" spans="1:12" s="16" customFormat="1" ht="18.75" customHeight="1">
      <c r="A15" s="533" t="s">
        <v>480</v>
      </c>
      <c r="B15" s="534" t="s">
        <v>485</v>
      </c>
      <c r="C15" s="376">
        <v>44399</v>
      </c>
      <c r="D15" s="376">
        <v>44400</v>
      </c>
      <c r="E15" s="80">
        <f t="shared" si="0"/>
        <v>44404</v>
      </c>
      <c r="F15" s="80">
        <f t="shared" si="1"/>
        <v>44405</v>
      </c>
      <c r="G15" s="80">
        <f t="shared" si="2"/>
        <v>44419</v>
      </c>
      <c r="H15" s="80">
        <f t="shared" si="3"/>
        <v>44424</v>
      </c>
      <c r="I15" s="535" t="s">
        <v>294</v>
      </c>
      <c r="J15" s="80"/>
      <c r="L15" s="363"/>
    </row>
    <row r="16" spans="1:12" s="16" customFormat="1" ht="18.75" customHeight="1">
      <c r="A16" s="533" t="s">
        <v>481</v>
      </c>
      <c r="B16" s="534" t="s">
        <v>486</v>
      </c>
      <c r="C16" s="376">
        <v>44406</v>
      </c>
      <c r="D16" s="376">
        <v>44407</v>
      </c>
      <c r="E16" s="80">
        <f t="shared" si="0"/>
        <v>44411</v>
      </c>
      <c r="F16" s="80">
        <f t="shared" si="1"/>
        <v>44412</v>
      </c>
      <c r="G16" s="80">
        <f t="shared" si="2"/>
        <v>44426</v>
      </c>
      <c r="H16" s="80">
        <f t="shared" si="3"/>
        <v>44431</v>
      </c>
      <c r="I16" s="535" t="s">
        <v>294</v>
      </c>
      <c r="J16" s="80"/>
      <c r="L16" s="363"/>
    </row>
    <row r="17" spans="1:12" s="16" customFormat="1" ht="18.75" customHeight="1">
      <c r="A17" s="536" t="s">
        <v>487</v>
      </c>
      <c r="B17" s="534" t="s">
        <v>489</v>
      </c>
      <c r="C17" s="376">
        <v>44413</v>
      </c>
      <c r="D17" s="376">
        <v>44414</v>
      </c>
      <c r="E17" s="80">
        <f t="shared" si="0"/>
        <v>44418</v>
      </c>
      <c r="F17" s="80">
        <f>F16+7</f>
        <v>44419</v>
      </c>
      <c r="G17" s="80">
        <f t="shared" si="2"/>
        <v>44433</v>
      </c>
      <c r="H17" s="80">
        <f t="shared" si="3"/>
        <v>44438</v>
      </c>
      <c r="I17" s="535" t="s">
        <v>294</v>
      </c>
      <c r="J17" s="80"/>
      <c r="L17" s="363"/>
    </row>
    <row r="18" spans="1:12" s="16" customFormat="1" ht="18.75" customHeight="1">
      <c r="A18" s="536" t="s">
        <v>488</v>
      </c>
      <c r="B18" s="534" t="s">
        <v>490</v>
      </c>
      <c r="C18" s="376">
        <v>44420</v>
      </c>
      <c r="D18" s="376">
        <v>44421</v>
      </c>
      <c r="E18" s="80">
        <f t="shared" si="0"/>
        <v>44425</v>
      </c>
      <c r="F18" s="80">
        <f t="shared" si="1"/>
        <v>44426</v>
      </c>
      <c r="G18" s="80">
        <f t="shared" si="2"/>
        <v>44440</v>
      </c>
      <c r="H18" s="80">
        <f t="shared" si="3"/>
        <v>44445</v>
      </c>
      <c r="I18" s="535" t="s">
        <v>294</v>
      </c>
      <c r="J18" s="80"/>
      <c r="L18" s="363"/>
    </row>
    <row r="19" spans="1:12" s="16" customFormat="1" ht="18.75" customHeight="1">
      <c r="A19" s="536"/>
      <c r="B19" s="380"/>
      <c r="C19" s="80"/>
      <c r="D19" s="80"/>
      <c r="E19" s="80"/>
      <c r="F19" s="80"/>
      <c r="G19" s="80"/>
      <c r="H19" s="80"/>
      <c r="I19" s="80"/>
      <c r="J19" s="80"/>
      <c r="L19" s="363"/>
    </row>
    <row r="20" spans="1:12" s="16" customFormat="1" ht="18.75" customHeight="1">
      <c r="A20" s="371"/>
      <c r="B20" s="372"/>
      <c r="C20" s="231"/>
      <c r="D20" s="231"/>
      <c r="E20" s="231"/>
      <c r="F20" s="231"/>
      <c r="G20" s="231"/>
      <c r="H20" s="231"/>
      <c r="I20" s="231"/>
      <c r="J20" s="231"/>
      <c r="L20" s="363"/>
    </row>
    <row r="21" spans="1:12" ht="13.5" customHeight="1">
      <c r="A21" s="70"/>
      <c r="B21" s="71"/>
      <c r="C21" s="72"/>
      <c r="D21" s="72"/>
      <c r="E21" s="72"/>
      <c r="F21" s="72"/>
      <c r="G21" s="72"/>
      <c r="H21" s="72"/>
      <c r="I21" s="72"/>
      <c r="J21" s="72"/>
    </row>
    <row r="22" spans="1:12" ht="13.5" customHeight="1">
      <c r="A22" s="62" t="s">
        <v>32</v>
      </c>
      <c r="B22" s="46"/>
      <c r="C22" s="31"/>
      <c r="D22" s="31"/>
      <c r="E22" s="31"/>
      <c r="F22" s="31"/>
      <c r="G22" s="31"/>
      <c r="H22" s="31"/>
      <c r="I22" s="31"/>
      <c r="J22" s="31"/>
    </row>
    <row r="23" spans="1:12" ht="13.5" customHeight="1">
      <c r="A23" s="307" t="s">
        <v>140</v>
      </c>
      <c r="B23" s="47"/>
      <c r="C23" s="248"/>
      <c r="D23" s="32"/>
      <c r="E23" s="32"/>
      <c r="F23" s="32"/>
      <c r="G23" s="19"/>
      <c r="H23" s="19"/>
      <c r="I23" s="19"/>
      <c r="J23" s="19"/>
    </row>
    <row r="24" spans="1:12" s="74" customFormat="1" ht="19.5" customHeight="1">
      <c r="A24" s="307" t="s">
        <v>141</v>
      </c>
      <c r="B24" s="47"/>
      <c r="C24" s="32"/>
      <c r="D24" s="32"/>
      <c r="E24" s="32"/>
      <c r="F24" s="32"/>
      <c r="G24" s="19"/>
      <c r="H24" s="19"/>
      <c r="I24" s="19"/>
      <c r="J24" s="19"/>
    </row>
    <row r="25" spans="1:12" s="75" customFormat="1" ht="14.25" customHeight="1">
      <c r="J25" s="19"/>
    </row>
    <row r="26" spans="1:12" s="75" customFormat="1" ht="20.100000000000001" customHeight="1">
      <c r="A26" s="35" t="s">
        <v>30</v>
      </c>
      <c r="B26" s="47"/>
      <c r="C26" s="32"/>
      <c r="D26" s="32"/>
      <c r="E26" s="32"/>
      <c r="F26" s="32"/>
      <c r="G26" s="19"/>
      <c r="H26" s="19"/>
      <c r="I26" s="19"/>
      <c r="J26" s="52"/>
    </row>
    <row r="27" spans="1:12" s="75" customFormat="1" ht="20.100000000000001" customHeight="1">
      <c r="A27" s="50" t="s">
        <v>252</v>
      </c>
      <c r="B27" s="51"/>
      <c r="C27" s="52"/>
      <c r="D27" s="52"/>
      <c r="E27" s="52"/>
      <c r="F27" s="52"/>
      <c r="G27" s="50"/>
      <c r="H27" s="278"/>
      <c r="I27" s="50" t="s">
        <v>169</v>
      </c>
      <c r="J27" s="52"/>
    </row>
    <row r="28" spans="1:12" s="16" customFormat="1" ht="20.100000000000001" customHeight="1">
      <c r="A28" s="50" t="s">
        <v>267</v>
      </c>
      <c r="B28" s="51"/>
      <c r="C28" s="52"/>
      <c r="D28" s="52"/>
      <c r="E28" s="52"/>
      <c r="F28" s="52"/>
      <c r="G28" s="50"/>
      <c r="H28" s="53"/>
      <c r="I28" s="50" t="s">
        <v>223</v>
      </c>
      <c r="J28" s="52"/>
    </row>
    <row r="29" spans="1:12" s="16" customFormat="1" ht="20.100000000000001" customHeight="1">
      <c r="A29" s="50" t="s">
        <v>63</v>
      </c>
      <c r="B29" s="51"/>
      <c r="C29" s="52"/>
      <c r="D29" s="52"/>
      <c r="E29" s="52"/>
      <c r="F29" s="52"/>
      <c r="G29" s="50"/>
      <c r="H29" s="53"/>
      <c r="I29" s="50" t="s">
        <v>126</v>
      </c>
      <c r="J29" s="52"/>
    </row>
    <row r="30" spans="1:12" s="16" customFormat="1" ht="18.75" customHeight="1">
      <c r="A30" s="50" t="s">
        <v>20</v>
      </c>
      <c r="B30" s="51"/>
      <c r="C30" s="52"/>
      <c r="D30" s="52"/>
      <c r="E30" s="52"/>
      <c r="F30" s="52"/>
      <c r="G30" s="50"/>
      <c r="H30" s="53"/>
      <c r="I30" s="50" t="s">
        <v>237</v>
      </c>
      <c r="J30" s="19"/>
    </row>
    <row r="31" spans="1:12" s="16" customFormat="1" ht="18.75" customHeight="1">
      <c r="A31" s="19"/>
      <c r="B31" s="34"/>
      <c r="C31" s="19"/>
      <c r="D31" s="19"/>
      <c r="E31" s="19"/>
      <c r="F31" s="19"/>
      <c r="G31" s="19"/>
      <c r="H31" s="19"/>
      <c r="I31" s="19"/>
      <c r="J31" s="19"/>
    </row>
    <row r="32" spans="1:12" s="16" customFormat="1" ht="18.75" customHeight="1">
      <c r="A32" s="63" t="s">
        <v>2</v>
      </c>
      <c r="B32" s="43"/>
      <c r="C32" s="17"/>
      <c r="D32" s="17"/>
      <c r="E32" s="17"/>
      <c r="F32" s="17"/>
      <c r="G32" s="9"/>
      <c r="H32" s="9"/>
      <c r="I32" s="19"/>
      <c r="J32" s="19"/>
    </row>
    <row r="33" spans="1:10" ht="18">
      <c r="A33" s="36" t="s">
        <v>40</v>
      </c>
      <c r="B33" s="43"/>
      <c r="C33" s="17"/>
      <c r="D33" s="17"/>
      <c r="E33" s="17"/>
      <c r="F33" s="17"/>
      <c r="G33" s="6"/>
      <c r="H33" s="6"/>
      <c r="I33" s="19"/>
      <c r="J33" s="19"/>
    </row>
    <row r="34" spans="1:10" ht="15">
      <c r="A34" s="58" t="s">
        <v>41</v>
      </c>
      <c r="B34" s="44"/>
      <c r="C34" s="7"/>
      <c r="D34" s="7"/>
      <c r="E34" s="7"/>
      <c r="F34" s="7"/>
      <c r="G34" s="22"/>
      <c r="H34" s="22"/>
      <c r="I34" s="19"/>
      <c r="J34" s="19"/>
    </row>
    <row r="35" spans="1:10" ht="15">
      <c r="A35" s="58" t="s">
        <v>38</v>
      </c>
      <c r="B35" s="45"/>
      <c r="C35" s="8"/>
      <c r="D35" s="8"/>
      <c r="E35" s="8"/>
      <c r="F35" s="8"/>
      <c r="G35" s="19"/>
      <c r="H35" s="19"/>
      <c r="I35" s="19"/>
      <c r="J35" s="19"/>
    </row>
    <row r="36" spans="1:10" ht="15">
      <c r="A36" s="58" t="s">
        <v>255</v>
      </c>
      <c r="B36" s="34"/>
      <c r="C36" s="19"/>
      <c r="D36" s="19"/>
      <c r="E36" s="19"/>
      <c r="F36" s="19"/>
      <c r="G36" s="19"/>
      <c r="H36" s="19"/>
      <c r="I36" s="19"/>
    </row>
    <row r="37" spans="1:10" ht="15">
      <c r="A37" s="38"/>
    </row>
  </sheetData>
  <customSheetViews>
    <customSheetView guid="{29110A68-3EC6-4A67-B2F4-C5B07F9C3888}" showPageBreaks="1" showGridLines="0" printArea="1" view="pageBreakPreview">
      <selection activeCell="H18" sqref="H18"/>
      <pageMargins left="0.15" right="0.18" top="0.54" bottom="0.25" header="0.26" footer="0.5"/>
      <printOptions horizontalCentered="1"/>
      <pageSetup scale="80" orientation="landscape" r:id="rId1"/>
      <headerFooter alignWithMargins="0"/>
    </customSheetView>
    <customSheetView guid="{2D64A94D-C66C-4FD3-8201-7F642E1B0F95}" showPageBreaks="1" showGridLines="0" printArea="1" view="pageBreakPreview">
      <selection activeCell="A18" sqref="A18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7F4599E1-7724-459F-9FCF-D7ED51D3A092}" showPageBreaks="1" showGridLines="0" printArea="1" view="pageBreakPreview" topLeftCell="A4">
      <selection activeCell="H19" sqref="H19"/>
      <pageMargins left="0.15" right="0.18" top="0.54" bottom="0.25" header="0.26" footer="0.5"/>
      <printOptions horizontalCentered="1"/>
      <pageSetup scale="69" orientation="landscape" r:id="rId3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66D3A9EB-F894-4E92-AAA1-D172D6B95E05}" showPageBreaks="1" showGridLines="0" printArea="1" view="pageBreakPreview">
      <selection activeCell="G15" sqref="G15:H16"/>
      <pageMargins left="0.15" right="0.18" top="0.54" bottom="0.25" header="0.26" footer="0.5"/>
      <printOptions horizontalCentered="1"/>
      <pageSetup scale="80" orientation="landscape" r:id="rId5"/>
      <headerFooter alignWithMargins="0"/>
    </customSheetView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6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7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8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9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0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5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17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18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9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0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21"/>
      <headerFooter alignWithMargins="0"/>
    </customSheetView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2"/>
      <headerFooter alignWithMargins="0"/>
    </customSheetView>
    <customSheetView guid="{ADCEEF57-9D23-4D32-B0E6-992B8F8AD223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3"/>
      <headerFooter alignWithMargins="0"/>
    </customSheetView>
  </customSheetViews>
  <mergeCells count="7">
    <mergeCell ref="A3:K3"/>
    <mergeCell ref="A2:J2"/>
    <mergeCell ref="A8:A11"/>
    <mergeCell ref="B8:B11"/>
    <mergeCell ref="C8:D8"/>
    <mergeCell ref="G8:H8"/>
    <mergeCell ref="I8:J8"/>
  </mergeCells>
  <phoneticPr fontId="29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80" orientation="landscape" r:id="rId24"/>
  <headerFooter alignWithMargins="0"/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66"/>
  <sheetViews>
    <sheetView showGridLines="0" view="pageBreakPreview" zoomScaleSheetLayoutView="100" workbookViewId="0">
      <selection activeCell="E15" sqref="E15"/>
    </sheetView>
  </sheetViews>
  <sheetFormatPr defaultColWidth="8" defaultRowHeight="12.75"/>
  <cols>
    <col min="1" max="1" width="26.33203125" style="25" customWidth="1"/>
    <col min="2" max="2" width="22" style="29" customWidth="1"/>
    <col min="3" max="3" width="11.109375" style="25" customWidth="1"/>
    <col min="4" max="4" width="10" style="25" customWidth="1"/>
    <col min="5" max="5" width="8.33203125" style="25" customWidth="1"/>
    <col min="6" max="6" width="8.109375" style="25" customWidth="1"/>
    <col min="7" max="7" width="25.88671875" style="25" bestFit="1" customWidth="1"/>
    <col min="8" max="8" width="12.44140625" style="25" customWidth="1"/>
    <col min="9" max="10" width="8.33203125" style="25" customWidth="1"/>
    <col min="11" max="11" width="9.88671875" style="30" customWidth="1"/>
    <col min="12" max="12" width="9.109375" style="30" customWidth="1"/>
    <col min="13" max="14" width="8.33203125" style="30" customWidth="1"/>
    <col min="15" max="16384" width="8" style="25"/>
  </cols>
  <sheetData>
    <row r="2" spans="1:14" s="16" customFormat="1" ht="37.5">
      <c r="A2" s="616" t="s">
        <v>1</v>
      </c>
      <c r="B2" s="616"/>
      <c r="C2" s="616"/>
      <c r="D2" s="616"/>
      <c r="E2" s="616"/>
      <c r="F2" s="616"/>
      <c r="G2" s="616"/>
      <c r="H2" s="616"/>
      <c r="I2" s="616"/>
      <c r="J2" s="616"/>
      <c r="K2" s="391"/>
      <c r="L2" s="391"/>
      <c r="M2" s="391"/>
      <c r="N2" s="391"/>
    </row>
    <row r="3" spans="1:14" s="16" customFormat="1" ht="32.25" customHeight="1">
      <c r="A3" s="654" t="s">
        <v>143</v>
      </c>
      <c r="B3" s="654"/>
      <c r="C3" s="654"/>
      <c r="D3" s="654"/>
      <c r="E3" s="654"/>
      <c r="F3" s="654"/>
      <c r="G3" s="654"/>
      <c r="H3" s="654"/>
      <c r="I3" s="654"/>
      <c r="J3" s="654"/>
      <c r="K3" s="392"/>
      <c r="L3" s="392"/>
      <c r="M3" s="392"/>
      <c r="N3" s="392"/>
    </row>
    <row r="4" spans="1:14" s="13" customFormat="1" ht="15" customHeight="1">
      <c r="A4" s="266"/>
      <c r="B4" s="15"/>
      <c r="G4" s="266"/>
      <c r="H4" s="15"/>
    </row>
    <row r="5" spans="1:14" ht="15">
      <c r="A5" s="341" t="s">
        <v>22</v>
      </c>
    </row>
    <row r="6" spans="1:14" ht="13.5" thickBot="1"/>
    <row r="7" spans="1:14" ht="21.75" customHeight="1" thickTop="1" thickBot="1">
      <c r="A7" s="644" t="s">
        <v>3</v>
      </c>
      <c r="B7" s="635" t="s">
        <v>10</v>
      </c>
      <c r="C7" s="647" t="s">
        <v>144</v>
      </c>
      <c r="D7" s="648"/>
      <c r="E7" s="657" t="s">
        <v>145</v>
      </c>
      <c r="F7" s="658"/>
      <c r="G7" s="651" t="s">
        <v>31</v>
      </c>
      <c r="H7" s="635" t="s">
        <v>10</v>
      </c>
      <c r="I7" s="647" t="s">
        <v>146</v>
      </c>
      <c r="J7" s="648"/>
      <c r="K7" s="657" t="s">
        <v>147</v>
      </c>
      <c r="L7" s="658"/>
      <c r="M7" s="647" t="s">
        <v>148</v>
      </c>
      <c r="N7" s="648"/>
    </row>
    <row r="8" spans="1:14" ht="15.75" thickTop="1">
      <c r="A8" s="645"/>
      <c r="B8" s="636"/>
      <c r="C8" s="640" t="s">
        <v>123</v>
      </c>
      <c r="D8" s="641"/>
      <c r="E8" s="655" t="s">
        <v>21</v>
      </c>
      <c r="F8" s="656"/>
      <c r="G8" s="652"/>
      <c r="H8" s="636"/>
      <c r="I8" s="640" t="s">
        <v>149</v>
      </c>
      <c r="J8" s="641"/>
      <c r="K8" s="655" t="s">
        <v>150</v>
      </c>
      <c r="L8" s="656"/>
      <c r="M8" s="640" t="s">
        <v>151</v>
      </c>
      <c r="N8" s="641"/>
    </row>
    <row r="9" spans="1:14" ht="12.75" customHeight="1">
      <c r="A9" s="645"/>
      <c r="B9" s="636"/>
      <c r="C9" s="199" t="s">
        <v>4</v>
      </c>
      <c r="D9" s="199" t="s">
        <v>0</v>
      </c>
      <c r="E9" s="199" t="s">
        <v>4</v>
      </c>
      <c r="F9" s="199" t="s">
        <v>0</v>
      </c>
      <c r="G9" s="652"/>
      <c r="H9" s="636"/>
      <c r="I9" s="199" t="s">
        <v>152</v>
      </c>
      <c r="J9" s="199" t="s">
        <v>153</v>
      </c>
      <c r="K9" s="199" t="s">
        <v>154</v>
      </c>
      <c r="L9" s="199" t="s">
        <v>155</v>
      </c>
      <c r="M9" s="199" t="s">
        <v>152</v>
      </c>
      <c r="N9" s="199" t="s">
        <v>153</v>
      </c>
    </row>
    <row r="10" spans="1:14" ht="12.75" customHeight="1">
      <c r="A10" s="645"/>
      <c r="B10" s="636"/>
      <c r="C10" s="201" t="s">
        <v>9</v>
      </c>
      <c r="D10" s="201" t="s">
        <v>8</v>
      </c>
      <c r="E10" s="201" t="s">
        <v>6</v>
      </c>
      <c r="F10" s="201" t="s">
        <v>11</v>
      </c>
      <c r="G10" s="652"/>
      <c r="H10" s="636"/>
      <c r="I10" s="201" t="s">
        <v>156</v>
      </c>
      <c r="J10" s="201" t="s">
        <v>157</v>
      </c>
      <c r="K10" s="201" t="s">
        <v>158</v>
      </c>
      <c r="L10" s="201" t="s">
        <v>159</v>
      </c>
      <c r="M10" s="201" t="s">
        <v>160</v>
      </c>
      <c r="N10" s="201" t="s">
        <v>161</v>
      </c>
    </row>
    <row r="11" spans="1:14" ht="12.75" customHeight="1">
      <c r="A11" s="646"/>
      <c r="B11" s="637"/>
      <c r="C11" s="203">
        <v>0.41666666666666669</v>
      </c>
      <c r="D11" s="203">
        <v>0.41666666666666669</v>
      </c>
      <c r="E11" s="203">
        <v>0.16666666666666666</v>
      </c>
      <c r="F11" s="203">
        <v>0.125</v>
      </c>
      <c r="G11" s="653"/>
      <c r="H11" s="637"/>
      <c r="I11" s="203">
        <v>0.375</v>
      </c>
      <c r="J11" s="203">
        <v>0.54166666666666663</v>
      </c>
      <c r="K11" s="203">
        <v>0.6875</v>
      </c>
      <c r="L11" s="203">
        <v>0.6875</v>
      </c>
      <c r="M11" s="203">
        <v>0.6875</v>
      </c>
      <c r="N11" s="203">
        <v>0.6875</v>
      </c>
    </row>
    <row r="12" spans="1:14">
      <c r="A12" s="568" t="s">
        <v>307</v>
      </c>
      <c r="B12" s="569" t="s">
        <v>308</v>
      </c>
      <c r="C12" s="393" t="s">
        <v>325</v>
      </c>
      <c r="D12" s="393" t="s">
        <v>326</v>
      </c>
      <c r="E12" s="393" t="s">
        <v>297</v>
      </c>
      <c r="F12" s="393" t="s">
        <v>360</v>
      </c>
      <c r="G12" s="537" t="s">
        <v>339</v>
      </c>
      <c r="H12" s="538" t="s">
        <v>341</v>
      </c>
      <c r="I12" s="361">
        <v>44397</v>
      </c>
      <c r="J12" s="361">
        <v>44398</v>
      </c>
      <c r="K12" s="361">
        <v>44408</v>
      </c>
      <c r="L12" s="361">
        <v>44410</v>
      </c>
      <c r="M12" s="394">
        <v>44412</v>
      </c>
      <c r="N12" s="394">
        <v>44414</v>
      </c>
    </row>
    <row r="13" spans="1:14">
      <c r="A13" s="537" t="s">
        <v>306</v>
      </c>
      <c r="B13" s="569" t="s">
        <v>305</v>
      </c>
      <c r="C13" s="393" t="s">
        <v>333</v>
      </c>
      <c r="D13" s="393" t="s">
        <v>296</v>
      </c>
      <c r="E13" s="393" t="s">
        <v>336</v>
      </c>
      <c r="F13" s="393" t="s">
        <v>400</v>
      </c>
      <c r="G13" s="553" t="s">
        <v>222</v>
      </c>
      <c r="H13" s="538"/>
      <c r="I13" s="361">
        <f>I12+7</f>
        <v>44404</v>
      </c>
      <c r="J13" s="361">
        <f>J12+7</f>
        <v>44405</v>
      </c>
      <c r="K13" s="361">
        <f>K12+7</f>
        <v>44415</v>
      </c>
      <c r="L13" s="361">
        <f>L12+7</f>
        <v>44417</v>
      </c>
      <c r="M13" s="361">
        <f t="shared" ref="M13:N19" si="0">M12+7</f>
        <v>44419</v>
      </c>
      <c r="N13" s="361">
        <f t="shared" si="0"/>
        <v>44421</v>
      </c>
    </row>
    <row r="14" spans="1:14">
      <c r="A14" s="570" t="s">
        <v>136</v>
      </c>
      <c r="B14" s="570" t="s">
        <v>305</v>
      </c>
      <c r="C14" s="393" t="s">
        <v>336</v>
      </c>
      <c r="D14" s="393" t="s">
        <v>400</v>
      </c>
      <c r="E14" s="393" t="s">
        <v>401</v>
      </c>
      <c r="F14" s="393" t="s">
        <v>358</v>
      </c>
      <c r="G14" s="537" t="s">
        <v>466</v>
      </c>
      <c r="H14" s="538" t="s">
        <v>467</v>
      </c>
      <c r="I14" s="361">
        <f t="shared" ref="I14:I19" si="1">I13+7</f>
        <v>44411</v>
      </c>
      <c r="J14" s="361">
        <f t="shared" ref="J14:J19" si="2">J13+7</f>
        <v>44412</v>
      </c>
      <c r="K14" s="361">
        <f t="shared" ref="K14:K19" si="3">K13+7</f>
        <v>44422</v>
      </c>
      <c r="L14" s="361">
        <f t="shared" ref="L14:L19" si="4">L13+7</f>
        <v>44424</v>
      </c>
      <c r="M14" s="361">
        <f t="shared" si="0"/>
        <v>44426</v>
      </c>
      <c r="N14" s="361">
        <f t="shared" si="0"/>
        <v>44428</v>
      </c>
    </row>
    <row r="15" spans="1:14">
      <c r="A15" s="537" t="s">
        <v>281</v>
      </c>
      <c r="B15" s="569" t="s">
        <v>289</v>
      </c>
      <c r="C15" s="393" t="s">
        <v>328</v>
      </c>
      <c r="D15" s="393" t="s">
        <v>359</v>
      </c>
      <c r="E15" s="393" t="s">
        <v>329</v>
      </c>
      <c r="F15" s="393" t="s">
        <v>362</v>
      </c>
      <c r="G15" s="553" t="s">
        <v>259</v>
      </c>
      <c r="H15" s="538" t="s">
        <v>340</v>
      </c>
      <c r="I15" s="361">
        <f t="shared" si="1"/>
        <v>44418</v>
      </c>
      <c r="J15" s="361">
        <f t="shared" si="2"/>
        <v>44419</v>
      </c>
      <c r="K15" s="361">
        <f t="shared" si="3"/>
        <v>44429</v>
      </c>
      <c r="L15" s="361">
        <f t="shared" si="4"/>
        <v>44431</v>
      </c>
      <c r="M15" s="361">
        <f t="shared" si="0"/>
        <v>44433</v>
      </c>
      <c r="N15" s="361">
        <f t="shared" si="0"/>
        <v>44435</v>
      </c>
    </row>
    <row r="16" spans="1:14">
      <c r="A16" s="568" t="s">
        <v>421</v>
      </c>
      <c r="B16" s="569" t="s">
        <v>138</v>
      </c>
      <c r="C16" s="393" t="s">
        <v>358</v>
      </c>
      <c r="D16" s="393" t="s">
        <v>338</v>
      </c>
      <c r="E16" s="393" t="s">
        <v>389</v>
      </c>
      <c r="F16" s="393" t="s">
        <v>363</v>
      </c>
      <c r="G16" s="553" t="s">
        <v>222</v>
      </c>
      <c r="H16" s="538"/>
      <c r="I16" s="361">
        <f t="shared" si="1"/>
        <v>44425</v>
      </c>
      <c r="J16" s="361">
        <f t="shared" si="2"/>
        <v>44426</v>
      </c>
      <c r="K16" s="361">
        <f t="shared" si="3"/>
        <v>44436</v>
      </c>
      <c r="L16" s="361">
        <f t="shared" si="4"/>
        <v>44438</v>
      </c>
      <c r="M16" s="361">
        <f t="shared" si="0"/>
        <v>44440</v>
      </c>
      <c r="N16" s="361">
        <f t="shared" si="0"/>
        <v>44442</v>
      </c>
    </row>
    <row r="17" spans="1:14">
      <c r="A17" s="537" t="s">
        <v>139</v>
      </c>
      <c r="B17" s="569" t="s">
        <v>422</v>
      </c>
      <c r="C17" s="393" t="s">
        <v>377</v>
      </c>
      <c r="D17" s="393" t="s">
        <v>383</v>
      </c>
      <c r="E17" s="393" t="s">
        <v>390</v>
      </c>
      <c r="F17" s="393" t="s">
        <v>395</v>
      </c>
      <c r="G17" s="553" t="s">
        <v>222</v>
      </c>
      <c r="H17" s="538"/>
      <c r="I17" s="361">
        <f t="shared" si="1"/>
        <v>44432</v>
      </c>
      <c r="J17" s="361">
        <f t="shared" si="2"/>
        <v>44433</v>
      </c>
      <c r="K17" s="361">
        <f t="shared" si="3"/>
        <v>44443</v>
      </c>
      <c r="L17" s="361">
        <f t="shared" si="4"/>
        <v>44445</v>
      </c>
      <c r="M17" s="361">
        <f t="shared" si="0"/>
        <v>44447</v>
      </c>
      <c r="N17" s="361">
        <f t="shared" si="0"/>
        <v>44449</v>
      </c>
    </row>
    <row r="18" spans="1:14">
      <c r="A18" s="570" t="s">
        <v>423</v>
      </c>
      <c r="B18" s="570" t="s">
        <v>275</v>
      </c>
      <c r="C18" s="393" t="s">
        <v>378</v>
      </c>
      <c r="D18" s="393" t="s">
        <v>384</v>
      </c>
      <c r="E18" s="393" t="s">
        <v>391</v>
      </c>
      <c r="F18" s="393" t="s">
        <v>396</v>
      </c>
      <c r="G18" s="537" t="s">
        <v>339</v>
      </c>
      <c r="H18" s="538" t="s">
        <v>468</v>
      </c>
      <c r="I18" s="361">
        <f t="shared" si="1"/>
        <v>44439</v>
      </c>
      <c r="J18" s="361">
        <f t="shared" si="2"/>
        <v>44440</v>
      </c>
      <c r="K18" s="361">
        <f t="shared" si="3"/>
        <v>44450</v>
      </c>
      <c r="L18" s="361">
        <f t="shared" si="4"/>
        <v>44452</v>
      </c>
      <c r="M18" s="361">
        <f t="shared" si="0"/>
        <v>44454</v>
      </c>
      <c r="N18" s="361">
        <f t="shared" si="0"/>
        <v>44456</v>
      </c>
    </row>
    <row r="19" spans="1:14">
      <c r="A19" s="537" t="s">
        <v>285</v>
      </c>
      <c r="B19" s="569" t="s">
        <v>424</v>
      </c>
      <c r="C19" s="393" t="s">
        <v>379</v>
      </c>
      <c r="D19" s="393" t="s">
        <v>385</v>
      </c>
      <c r="E19" s="393" t="s">
        <v>392</v>
      </c>
      <c r="F19" s="393" t="s">
        <v>397</v>
      </c>
      <c r="G19" s="553" t="s">
        <v>466</v>
      </c>
      <c r="H19" s="538" t="s">
        <v>469</v>
      </c>
      <c r="I19" s="361">
        <f t="shared" si="1"/>
        <v>44446</v>
      </c>
      <c r="J19" s="361">
        <f t="shared" si="2"/>
        <v>44447</v>
      </c>
      <c r="K19" s="361">
        <f t="shared" si="3"/>
        <v>44457</v>
      </c>
      <c r="L19" s="361">
        <f t="shared" si="4"/>
        <v>44459</v>
      </c>
      <c r="M19" s="361">
        <f t="shared" si="0"/>
        <v>44461</v>
      </c>
      <c r="N19" s="361">
        <f t="shared" si="0"/>
        <v>44463</v>
      </c>
    </row>
    <row r="20" spans="1:14">
      <c r="A20" s="395"/>
      <c r="B20" s="396"/>
      <c r="C20" s="231"/>
      <c r="D20" s="231"/>
      <c r="E20" s="231"/>
      <c r="F20" s="231"/>
      <c r="G20" s="395"/>
      <c r="H20" s="396"/>
      <c r="I20" s="195"/>
      <c r="J20" s="195"/>
      <c r="K20" s="195"/>
      <c r="L20" s="195"/>
      <c r="M20" s="195"/>
      <c r="N20" s="195"/>
    </row>
    <row r="21" spans="1:14" ht="15">
      <c r="A21" s="562" t="s">
        <v>32</v>
      </c>
      <c r="B21" s="193"/>
      <c r="C21" s="197"/>
      <c r="D21" s="197"/>
      <c r="E21" s="194"/>
      <c r="F21" s="194"/>
      <c r="G21" s="231"/>
      <c r="H21" s="78"/>
      <c r="I21" s="195"/>
      <c r="J21" s="195"/>
      <c r="K21" s="25"/>
      <c r="L21" s="156"/>
      <c r="M21" s="25"/>
      <c r="N21" s="156"/>
    </row>
    <row r="22" spans="1:14" ht="15.75">
      <c r="A22" s="35" t="s">
        <v>30</v>
      </c>
      <c r="B22" s="236"/>
      <c r="C22" s="190"/>
      <c r="D22" s="190"/>
      <c r="H22" s="155"/>
      <c r="K22" s="25"/>
      <c r="L22" s="156"/>
      <c r="M22" s="25"/>
      <c r="N22" s="156"/>
    </row>
    <row r="23" spans="1:14" ht="15.75">
      <c r="A23" s="50" t="s">
        <v>250</v>
      </c>
      <c r="B23" s="64"/>
      <c r="C23" s="52"/>
      <c r="D23" s="52"/>
      <c r="E23" s="52"/>
      <c r="F23" s="52"/>
      <c r="G23" s="52"/>
      <c r="H23" s="155" t="s">
        <v>248</v>
      </c>
      <c r="I23" s="52"/>
      <c r="J23" s="52"/>
      <c r="K23" s="52"/>
      <c r="L23" s="52"/>
      <c r="N23" s="53"/>
    </row>
    <row r="24" spans="1:14" ht="15.75">
      <c r="A24" s="50" t="s">
        <v>125</v>
      </c>
      <c r="B24" s="64"/>
      <c r="C24" s="52"/>
      <c r="D24" s="52"/>
      <c r="E24" s="52"/>
      <c r="F24" s="52"/>
      <c r="G24" s="52"/>
      <c r="H24" s="155" t="s">
        <v>249</v>
      </c>
      <c r="I24" s="52"/>
      <c r="J24" s="52"/>
      <c r="K24" s="52"/>
      <c r="L24" s="52"/>
      <c r="N24" s="53"/>
    </row>
    <row r="25" spans="1:14" ht="22.5" customHeight="1">
      <c r="A25" s="50" t="s">
        <v>63</v>
      </c>
      <c r="B25" s="64"/>
      <c r="C25" s="52"/>
      <c r="D25" s="52"/>
      <c r="E25" s="52"/>
      <c r="F25" s="50"/>
      <c r="G25" s="52"/>
      <c r="H25" s="155" t="s">
        <v>254</v>
      </c>
      <c r="I25" s="52"/>
      <c r="J25" s="50"/>
      <c r="K25" s="64"/>
      <c r="L25" s="53"/>
      <c r="N25" s="53"/>
    </row>
    <row r="26" spans="1:14" ht="22.5" customHeight="1">
      <c r="A26" s="50" t="s">
        <v>20</v>
      </c>
      <c r="B26" s="64"/>
      <c r="C26" s="52"/>
      <c r="D26" s="52"/>
      <c r="E26" s="52"/>
      <c r="F26" s="50"/>
      <c r="G26" s="52"/>
      <c r="H26" s="155" t="s">
        <v>84</v>
      </c>
      <c r="I26" s="52"/>
      <c r="J26" s="50"/>
      <c r="K26" s="64"/>
      <c r="L26" s="53"/>
      <c r="N26" s="53"/>
    </row>
    <row r="28" spans="1:14" ht="15.75">
      <c r="A28" s="235" t="s">
        <v>2</v>
      </c>
      <c r="B28" s="43"/>
      <c r="C28" s="17"/>
      <c r="D28" s="17"/>
      <c r="E28" s="26"/>
      <c r="F28" s="17"/>
      <c r="G28" s="161"/>
    </row>
    <row r="29" spans="1:14" ht="18">
      <c r="A29" s="36" t="s">
        <v>40</v>
      </c>
      <c r="B29" s="43"/>
      <c r="C29" s="17"/>
      <c r="D29" s="17"/>
      <c r="E29" s="26"/>
      <c r="F29" s="163"/>
      <c r="G29" s="164"/>
    </row>
    <row r="30" spans="1:14" ht="15">
      <c r="A30" s="167" t="s">
        <v>41</v>
      </c>
      <c r="B30" s="166"/>
      <c r="C30" s="163"/>
      <c r="D30" s="163"/>
      <c r="E30" s="28"/>
      <c r="F30" s="168"/>
      <c r="G30" s="27"/>
    </row>
    <row r="31" spans="1:14" ht="15">
      <c r="A31" s="167" t="s">
        <v>38</v>
      </c>
      <c r="B31" s="169"/>
      <c r="C31" s="168"/>
      <c r="D31" s="168"/>
      <c r="E31" s="27"/>
      <c r="G31" s="170"/>
    </row>
    <row r="32" spans="1:14" ht="15">
      <c r="A32" s="167" t="s">
        <v>42</v>
      </c>
      <c r="B32" s="30"/>
      <c r="G32" s="170"/>
    </row>
    <row r="33" spans="1:14" ht="13.5" thickBot="1"/>
    <row r="34" spans="1:14" ht="16.5" thickTop="1" thickBot="1">
      <c r="A34" s="644" t="s">
        <v>3</v>
      </c>
      <c r="B34" s="635" t="s">
        <v>10</v>
      </c>
      <c r="C34" s="647" t="s">
        <v>164</v>
      </c>
      <c r="D34" s="648"/>
      <c r="E34" s="649" t="s">
        <v>233</v>
      </c>
      <c r="F34" s="650"/>
      <c r="G34" s="651" t="s">
        <v>31</v>
      </c>
      <c r="H34" s="635" t="s">
        <v>10</v>
      </c>
      <c r="I34" s="647" t="s">
        <v>233</v>
      </c>
      <c r="J34" s="648"/>
      <c r="K34" s="647" t="s">
        <v>147</v>
      </c>
      <c r="L34" s="648"/>
      <c r="M34" s="647" t="s">
        <v>148</v>
      </c>
      <c r="N34" s="648"/>
    </row>
    <row r="35" spans="1:14" ht="15.75" thickTop="1">
      <c r="A35" s="645"/>
      <c r="B35" s="636"/>
      <c r="C35" s="640" t="s">
        <v>165</v>
      </c>
      <c r="D35" s="641"/>
      <c r="E35" s="642" t="s">
        <v>21</v>
      </c>
      <c r="F35" s="643"/>
      <c r="G35" s="652"/>
      <c r="H35" s="636"/>
      <c r="I35" s="640" t="s">
        <v>21</v>
      </c>
      <c r="J35" s="641"/>
      <c r="K35" s="640" t="s">
        <v>150</v>
      </c>
      <c r="L35" s="641"/>
      <c r="M35" s="640" t="s">
        <v>151</v>
      </c>
      <c r="N35" s="641"/>
    </row>
    <row r="36" spans="1:14" ht="12.75" customHeight="1">
      <c r="A36" s="645"/>
      <c r="B36" s="636"/>
      <c r="C36" s="199" t="s">
        <v>0</v>
      </c>
      <c r="D36" s="199"/>
      <c r="E36" s="199" t="s">
        <v>154</v>
      </c>
      <c r="F36" s="199" t="s">
        <v>155</v>
      </c>
      <c r="G36" s="652"/>
      <c r="H36" s="636"/>
      <c r="I36" s="199" t="s">
        <v>154</v>
      </c>
      <c r="J36" s="199" t="s">
        <v>153</v>
      </c>
      <c r="K36" s="199" t="s">
        <v>154</v>
      </c>
      <c r="L36" s="199" t="s">
        <v>155</v>
      </c>
      <c r="M36" s="199" t="s">
        <v>152</v>
      </c>
      <c r="N36" s="199" t="s">
        <v>153</v>
      </c>
    </row>
    <row r="37" spans="1:14" ht="12.75" customHeight="1">
      <c r="A37" s="645"/>
      <c r="B37" s="636"/>
      <c r="C37" s="201"/>
      <c r="D37" s="201"/>
      <c r="E37" s="201" t="s">
        <v>5</v>
      </c>
      <c r="F37" s="201" t="s">
        <v>6</v>
      </c>
      <c r="G37" s="652"/>
      <c r="H37" s="636"/>
      <c r="I37" s="201" t="s">
        <v>166</v>
      </c>
      <c r="J37" s="201" t="s">
        <v>167</v>
      </c>
      <c r="K37" s="201" t="s">
        <v>158</v>
      </c>
      <c r="L37" s="201" t="s">
        <v>159</v>
      </c>
      <c r="M37" s="201" t="s">
        <v>160</v>
      </c>
      <c r="N37" s="201" t="s">
        <v>161</v>
      </c>
    </row>
    <row r="38" spans="1:14" ht="12.75" customHeight="1">
      <c r="A38" s="646"/>
      <c r="B38" s="637"/>
      <c r="C38" s="203"/>
      <c r="D38" s="203"/>
      <c r="E38" s="203"/>
      <c r="F38" s="203"/>
      <c r="G38" s="653"/>
      <c r="H38" s="637"/>
      <c r="I38" s="203"/>
      <c r="J38" s="203"/>
      <c r="K38" s="203"/>
      <c r="L38" s="203"/>
      <c r="M38" s="203"/>
      <c r="N38" s="203"/>
    </row>
    <row r="39" spans="1:14" ht="15.75">
      <c r="A39" s="550"/>
      <c r="B39" s="551"/>
      <c r="C39" s="552"/>
      <c r="D39" s="552"/>
      <c r="E39" s="552"/>
      <c r="F39" s="552"/>
      <c r="G39" s="306"/>
      <c r="H39" s="373"/>
      <c r="I39" s="361"/>
      <c r="J39" s="361"/>
      <c r="K39" s="361"/>
      <c r="L39" s="361"/>
      <c r="M39" s="394"/>
      <c r="N39" s="394"/>
    </row>
    <row r="40" spans="1:14" ht="15.75">
      <c r="A40" s="550"/>
      <c r="B40" s="551"/>
      <c r="C40" s="552"/>
      <c r="D40" s="552"/>
      <c r="E40" s="552"/>
      <c r="F40" s="552"/>
      <c r="G40" s="537"/>
      <c r="H40" s="538"/>
      <c r="I40" s="361"/>
      <c r="J40" s="361"/>
      <c r="K40" s="361"/>
      <c r="L40" s="361"/>
      <c r="M40" s="361"/>
      <c r="N40" s="361"/>
    </row>
    <row r="41" spans="1:14" ht="15.75">
      <c r="A41" s="550"/>
      <c r="B41" s="551"/>
      <c r="C41" s="552"/>
      <c r="D41" s="552"/>
      <c r="E41" s="552"/>
      <c r="F41" s="552"/>
      <c r="G41" s="537"/>
      <c r="H41" s="538"/>
      <c r="I41" s="361"/>
      <c r="J41" s="361"/>
      <c r="K41" s="361"/>
      <c r="L41" s="361"/>
      <c r="M41" s="361"/>
      <c r="N41" s="361"/>
    </row>
    <row r="42" spans="1:14" ht="15.75">
      <c r="A42" s="550"/>
      <c r="B42" s="551"/>
      <c r="C42" s="552"/>
      <c r="D42" s="552"/>
      <c r="E42" s="552"/>
      <c r="F42" s="552"/>
      <c r="H42" s="538"/>
      <c r="I42" s="361"/>
      <c r="J42" s="361"/>
      <c r="K42" s="361"/>
      <c r="L42" s="361"/>
      <c r="M42" s="361"/>
      <c r="N42" s="361"/>
    </row>
    <row r="43" spans="1:14" ht="15.75">
      <c r="A43" s="550"/>
      <c r="B43" s="551"/>
      <c r="C43" s="552"/>
      <c r="D43" s="552"/>
      <c r="E43" s="552"/>
      <c r="F43" s="552"/>
      <c r="G43" s="537"/>
      <c r="H43" s="538"/>
      <c r="I43" s="361"/>
      <c r="J43" s="361"/>
      <c r="K43" s="361"/>
      <c r="L43" s="361"/>
      <c r="M43" s="361"/>
      <c r="N43" s="361"/>
    </row>
    <row r="44" spans="1:14" ht="15.75">
      <c r="A44" s="550"/>
      <c r="B44" s="551"/>
      <c r="C44" s="552"/>
      <c r="D44" s="552"/>
      <c r="E44" s="552"/>
      <c r="F44" s="552"/>
      <c r="G44" s="537"/>
      <c r="H44" s="538"/>
      <c r="I44" s="361"/>
      <c r="J44" s="361"/>
      <c r="K44" s="361"/>
      <c r="L44" s="361"/>
      <c r="M44" s="361"/>
      <c r="N44" s="361"/>
    </row>
    <row r="45" spans="1:14" ht="15.75">
      <c r="A45" s="35" t="s">
        <v>30</v>
      </c>
      <c r="B45" s="236"/>
      <c r="C45" s="190"/>
      <c r="D45" s="190"/>
      <c r="K45" s="25"/>
      <c r="L45" s="156"/>
      <c r="M45" s="25"/>
      <c r="N45" s="156"/>
    </row>
    <row r="46" spans="1:14" ht="15.75">
      <c r="A46" s="50" t="s">
        <v>124</v>
      </c>
      <c r="B46" s="64"/>
      <c r="C46" s="52"/>
      <c r="D46" s="52"/>
      <c r="E46" s="52"/>
      <c r="F46" s="52"/>
      <c r="G46" s="52"/>
      <c r="H46" s="50" t="s">
        <v>203</v>
      </c>
      <c r="I46" s="155"/>
      <c r="J46" s="156"/>
      <c r="K46" s="25"/>
      <c r="L46" s="156"/>
      <c r="M46" s="25"/>
      <c r="N46" s="156"/>
    </row>
    <row r="47" spans="1:14" ht="15.75">
      <c r="A47" s="50" t="s">
        <v>125</v>
      </c>
      <c r="B47" s="64"/>
      <c r="C47" s="52"/>
      <c r="D47" s="52"/>
      <c r="E47" s="52"/>
      <c r="F47" s="52"/>
      <c r="G47" s="52"/>
      <c r="H47" s="50" t="s">
        <v>204</v>
      </c>
      <c r="I47" s="155"/>
      <c r="J47" s="156"/>
      <c r="K47" s="25"/>
      <c r="L47" s="156"/>
      <c r="M47" s="25"/>
      <c r="N47" s="156"/>
    </row>
    <row r="48" spans="1:14" ht="15.75">
      <c r="A48" s="50" t="s">
        <v>63</v>
      </c>
      <c r="B48" s="64"/>
      <c r="C48" s="52"/>
      <c r="D48" s="52"/>
      <c r="E48" s="52"/>
      <c r="F48" s="50"/>
      <c r="G48" s="52"/>
      <c r="H48" s="50" t="s">
        <v>205</v>
      </c>
      <c r="I48" s="155"/>
      <c r="J48" s="156"/>
      <c r="K48" s="25"/>
      <c r="L48" s="156"/>
      <c r="M48" s="25"/>
      <c r="N48" s="156"/>
    </row>
    <row r="49" spans="1:14" ht="15.75">
      <c r="A49" s="50" t="s">
        <v>20</v>
      </c>
      <c r="B49" s="64"/>
      <c r="C49" s="52"/>
      <c r="D49" s="52"/>
      <c r="E49" s="52"/>
      <c r="F49" s="50"/>
      <c r="G49" s="52"/>
      <c r="H49" s="50" t="s">
        <v>114</v>
      </c>
      <c r="K49" s="25"/>
      <c r="L49" s="156"/>
      <c r="M49" s="25"/>
      <c r="N49" s="156"/>
    </row>
    <row r="51" spans="1:14" ht="21.75" hidden="1" thickTop="1" thickBot="1">
      <c r="A51" s="644" t="s">
        <v>3</v>
      </c>
      <c r="B51" s="635" t="s">
        <v>10</v>
      </c>
      <c r="C51" s="647" t="s">
        <v>164</v>
      </c>
      <c r="D51" s="648"/>
      <c r="E51" s="649" t="s">
        <v>170</v>
      </c>
      <c r="F51" s="650"/>
      <c r="G51" s="651" t="s">
        <v>31</v>
      </c>
      <c r="H51" s="635" t="s">
        <v>10</v>
      </c>
      <c r="I51" s="638" t="s">
        <v>171</v>
      </c>
      <c r="J51" s="639"/>
      <c r="K51" s="638" t="s">
        <v>147</v>
      </c>
      <c r="L51" s="639"/>
      <c r="M51" s="638" t="s">
        <v>148</v>
      </c>
      <c r="N51" s="639"/>
    </row>
    <row r="52" spans="1:14" ht="21" hidden="1" thickTop="1">
      <c r="A52" s="645"/>
      <c r="B52" s="636"/>
      <c r="C52" s="640" t="s">
        <v>165</v>
      </c>
      <c r="D52" s="641"/>
      <c r="E52" s="642" t="s">
        <v>27</v>
      </c>
      <c r="F52" s="643"/>
      <c r="G52" s="652"/>
      <c r="H52" s="636"/>
      <c r="I52" s="638" t="s">
        <v>172</v>
      </c>
      <c r="J52" s="639"/>
      <c r="K52" s="638" t="s">
        <v>150</v>
      </c>
      <c r="L52" s="639"/>
      <c r="M52" s="638" t="s">
        <v>151</v>
      </c>
      <c r="N52" s="639"/>
    </row>
    <row r="53" spans="1:14" ht="18" hidden="1">
      <c r="A53" s="645"/>
      <c r="B53" s="636"/>
      <c r="C53" s="325" t="s">
        <v>154</v>
      </c>
      <c r="D53" s="325" t="s">
        <v>153</v>
      </c>
      <c r="E53" s="325" t="s">
        <v>154</v>
      </c>
      <c r="F53" s="325" t="s">
        <v>155</v>
      </c>
      <c r="G53" s="652"/>
      <c r="H53" s="636"/>
      <c r="I53" s="325" t="s">
        <v>152</v>
      </c>
      <c r="J53" s="325" t="s">
        <v>173</v>
      </c>
      <c r="K53" s="325" t="s">
        <v>154</v>
      </c>
      <c r="L53" s="325" t="s">
        <v>155</v>
      </c>
      <c r="M53" s="325" t="s">
        <v>152</v>
      </c>
      <c r="N53" s="325" t="s">
        <v>153</v>
      </c>
    </row>
    <row r="54" spans="1:14" ht="18" hidden="1">
      <c r="A54" s="645"/>
      <c r="B54" s="636"/>
      <c r="C54" s="325" t="s">
        <v>5</v>
      </c>
      <c r="D54" s="325" t="s">
        <v>6</v>
      </c>
      <c r="E54" s="325" t="s">
        <v>12</v>
      </c>
      <c r="F54" s="325" t="s">
        <v>12</v>
      </c>
      <c r="G54" s="652"/>
      <c r="H54" s="636"/>
      <c r="I54" s="325" t="s">
        <v>156</v>
      </c>
      <c r="J54" s="325" t="s">
        <v>157</v>
      </c>
      <c r="K54" s="325" t="s">
        <v>158</v>
      </c>
      <c r="L54" s="325" t="s">
        <v>159</v>
      </c>
      <c r="M54" s="325" t="s">
        <v>160</v>
      </c>
      <c r="N54" s="325" t="s">
        <v>161</v>
      </c>
    </row>
    <row r="55" spans="1:14" ht="18" hidden="1">
      <c r="A55" s="646"/>
      <c r="B55" s="637"/>
      <c r="C55" s="326">
        <v>0.5</v>
      </c>
      <c r="D55" s="326">
        <v>0.33333333333333331</v>
      </c>
      <c r="E55" s="326">
        <v>0.41666666666666669</v>
      </c>
      <c r="F55" s="326">
        <v>0.875</v>
      </c>
      <c r="G55" s="653"/>
      <c r="H55" s="637"/>
      <c r="I55" s="326">
        <v>0.91666666666666663</v>
      </c>
      <c r="J55" s="326">
        <v>0.91666666666666663</v>
      </c>
      <c r="K55" s="326">
        <v>0.6875</v>
      </c>
      <c r="L55" s="326">
        <v>0.6875</v>
      </c>
      <c r="M55" s="326">
        <v>0.6875</v>
      </c>
      <c r="N55" s="326">
        <v>0.6875</v>
      </c>
    </row>
    <row r="56" spans="1:14" ht="18.75" hidden="1">
      <c r="A56" s="329" t="s">
        <v>174</v>
      </c>
      <c r="B56" s="330" t="s">
        <v>175</v>
      </c>
      <c r="C56" s="172">
        <f>C57-7</f>
        <v>43585</v>
      </c>
      <c r="D56" s="172">
        <f t="shared" ref="D56:F56" si="5">D57-7</f>
        <v>43586</v>
      </c>
      <c r="E56" s="172">
        <f t="shared" si="5"/>
        <v>43589</v>
      </c>
      <c r="F56" s="172">
        <f t="shared" si="5"/>
        <v>43589</v>
      </c>
      <c r="G56" s="331" t="s">
        <v>176</v>
      </c>
      <c r="H56" s="332" t="s">
        <v>177</v>
      </c>
      <c r="I56" s="172">
        <f t="shared" ref="I56:N56" si="6">I57-7</f>
        <v>43592</v>
      </c>
      <c r="J56" s="172">
        <f t="shared" si="6"/>
        <v>43593</v>
      </c>
      <c r="K56" s="172">
        <f t="shared" si="6"/>
        <v>43610</v>
      </c>
      <c r="L56" s="172">
        <f t="shared" si="6"/>
        <v>43612</v>
      </c>
      <c r="M56" s="172">
        <f t="shared" si="6"/>
        <v>43614</v>
      </c>
      <c r="N56" s="172">
        <f t="shared" si="6"/>
        <v>43616</v>
      </c>
    </row>
    <row r="57" spans="1:14" ht="18.75" hidden="1">
      <c r="A57" s="329" t="s">
        <v>178</v>
      </c>
      <c r="B57" s="333" t="s">
        <v>179</v>
      </c>
      <c r="C57" s="172">
        <v>43592</v>
      </c>
      <c r="D57" s="172">
        <v>43593</v>
      </c>
      <c r="E57" s="172">
        <v>43596</v>
      </c>
      <c r="F57" s="172">
        <v>43596</v>
      </c>
      <c r="G57" s="327" t="s">
        <v>180</v>
      </c>
      <c r="H57" s="328" t="s">
        <v>181</v>
      </c>
      <c r="I57" s="172">
        <v>43599</v>
      </c>
      <c r="J57" s="172">
        <v>43600</v>
      </c>
      <c r="K57" s="279">
        <v>43617</v>
      </c>
      <c r="L57" s="279">
        <v>43619</v>
      </c>
      <c r="M57" s="279">
        <v>43621</v>
      </c>
      <c r="N57" s="279">
        <v>43623</v>
      </c>
    </row>
    <row r="58" spans="1:14" ht="18.75" hidden="1">
      <c r="A58" s="329" t="s">
        <v>182</v>
      </c>
      <c r="B58" s="333" t="s">
        <v>183</v>
      </c>
      <c r="C58" s="172">
        <f t="shared" ref="C58:F60" si="7">C57+7</f>
        <v>43599</v>
      </c>
      <c r="D58" s="172">
        <f t="shared" si="7"/>
        <v>43600</v>
      </c>
      <c r="E58" s="172">
        <f t="shared" si="7"/>
        <v>43603</v>
      </c>
      <c r="F58" s="172">
        <f t="shared" si="7"/>
        <v>43603</v>
      </c>
      <c r="G58" s="327" t="s">
        <v>134</v>
      </c>
      <c r="H58" s="328" t="s">
        <v>184</v>
      </c>
      <c r="I58" s="172">
        <v>43606</v>
      </c>
      <c r="J58" s="172">
        <v>43607</v>
      </c>
      <c r="K58" s="172">
        <v>43624</v>
      </c>
      <c r="L58" s="172">
        <v>43626</v>
      </c>
      <c r="M58" s="172">
        <v>43628</v>
      </c>
      <c r="N58" s="172">
        <v>43630</v>
      </c>
    </row>
    <row r="59" spans="1:14" ht="18.75" hidden="1">
      <c r="A59" s="329" t="s">
        <v>174</v>
      </c>
      <c r="B59" s="333" t="s">
        <v>185</v>
      </c>
      <c r="C59" s="172">
        <f t="shared" si="7"/>
        <v>43606</v>
      </c>
      <c r="D59" s="172">
        <f t="shared" si="7"/>
        <v>43607</v>
      </c>
      <c r="E59" s="172">
        <f>E58+7</f>
        <v>43610</v>
      </c>
      <c r="F59" s="172">
        <f>F58+7</f>
        <v>43610</v>
      </c>
      <c r="G59" s="327" t="s">
        <v>135</v>
      </c>
      <c r="H59" s="328" t="s">
        <v>186</v>
      </c>
      <c r="I59" s="172">
        <v>43613</v>
      </c>
      <c r="J59" s="172">
        <v>43614</v>
      </c>
      <c r="K59" s="172">
        <v>43631</v>
      </c>
      <c r="L59" s="172">
        <v>43633</v>
      </c>
      <c r="M59" s="172">
        <v>43635</v>
      </c>
      <c r="N59" s="172">
        <v>43637</v>
      </c>
    </row>
    <row r="60" spans="1:14" ht="19.5" hidden="1" thickBot="1">
      <c r="A60" s="329" t="s">
        <v>178</v>
      </c>
      <c r="B60" s="333" t="s">
        <v>187</v>
      </c>
      <c r="C60" s="172">
        <f t="shared" si="7"/>
        <v>43613</v>
      </c>
      <c r="D60" s="172">
        <f t="shared" si="7"/>
        <v>43614</v>
      </c>
      <c r="E60" s="172">
        <f t="shared" si="7"/>
        <v>43617</v>
      </c>
      <c r="F60" s="182">
        <f t="shared" si="7"/>
        <v>43617</v>
      </c>
      <c r="G60" s="327" t="s">
        <v>162</v>
      </c>
      <c r="H60" s="328" t="s">
        <v>163</v>
      </c>
      <c r="I60" s="172">
        <f>I59+7</f>
        <v>43620</v>
      </c>
      <c r="J60" s="172">
        <f t="shared" ref="J60:N60" si="8">J59+7</f>
        <v>43621</v>
      </c>
      <c r="K60" s="172">
        <f t="shared" si="8"/>
        <v>43638</v>
      </c>
      <c r="L60" s="172">
        <f t="shared" si="8"/>
        <v>43640</v>
      </c>
      <c r="M60" s="172">
        <f t="shared" si="8"/>
        <v>43642</v>
      </c>
      <c r="N60" s="172">
        <f t="shared" si="8"/>
        <v>43644</v>
      </c>
    </row>
    <row r="61" spans="1:14" ht="15.75" hidden="1" thickTop="1">
      <c r="A61" s="258"/>
      <c r="B61" s="259"/>
      <c r="C61" s="197"/>
      <c r="D61" s="197"/>
      <c r="E61" s="194"/>
      <c r="F61" s="194"/>
      <c r="G61" s="77"/>
      <c r="H61" s="78"/>
      <c r="I61" s="195"/>
      <c r="J61" s="195"/>
      <c r="K61" s="25"/>
      <c r="L61" s="156"/>
      <c r="M61" s="25"/>
      <c r="N61" s="156"/>
    </row>
    <row r="62" spans="1:14" ht="15.75" hidden="1">
      <c r="A62" s="35" t="s">
        <v>30</v>
      </c>
      <c r="B62" s="236"/>
      <c r="C62" s="190"/>
      <c r="D62" s="190"/>
      <c r="K62" s="25"/>
      <c r="L62" s="156"/>
      <c r="M62" s="25"/>
      <c r="N62" s="156"/>
    </row>
    <row r="63" spans="1:14" ht="15.75" hidden="1">
      <c r="A63" s="155" t="s">
        <v>168</v>
      </c>
      <c r="B63" s="157"/>
      <c r="C63" s="156"/>
      <c r="D63" s="155" t="s">
        <v>126</v>
      </c>
      <c r="E63" s="156"/>
      <c r="F63" s="156"/>
      <c r="G63" s="156"/>
      <c r="H63" s="156"/>
      <c r="I63" s="155"/>
      <c r="J63" s="156"/>
      <c r="K63" s="25"/>
      <c r="L63" s="156"/>
      <c r="M63" s="25"/>
      <c r="N63" s="156"/>
    </row>
    <row r="64" spans="1:14" ht="15.75" hidden="1">
      <c r="A64" s="155" t="s">
        <v>63</v>
      </c>
      <c r="B64" s="157"/>
      <c r="C64" s="156"/>
      <c r="D64" s="155" t="s">
        <v>188</v>
      </c>
      <c r="E64" s="156"/>
      <c r="F64" s="155"/>
      <c r="G64" s="228"/>
      <c r="H64" s="156"/>
      <c r="I64" s="155"/>
      <c r="J64" s="156"/>
      <c r="K64" s="25"/>
      <c r="L64" s="156"/>
      <c r="M64" s="25"/>
      <c r="N64" s="156"/>
    </row>
    <row r="65" spans="1:14" ht="15.75" hidden="1">
      <c r="A65" s="155" t="s">
        <v>20</v>
      </c>
      <c r="B65" s="157"/>
      <c r="C65" s="156"/>
      <c r="D65" s="155" t="s">
        <v>169</v>
      </c>
      <c r="E65" s="156"/>
      <c r="F65" s="155"/>
      <c r="G65" s="228"/>
      <c r="H65" s="156"/>
      <c r="I65" s="155"/>
      <c r="J65" s="156"/>
      <c r="K65" s="25"/>
      <c r="L65" s="156"/>
      <c r="M65" s="25"/>
      <c r="N65" s="156"/>
    </row>
    <row r="66" spans="1:14" hidden="1"/>
  </sheetData>
  <customSheetViews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3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4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5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6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7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8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9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0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1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2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3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4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5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6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17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18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19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0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1"/>
    </customSheetView>
    <customSheetView guid="{A4B47967-7288-4EFC-B3A3-156A4AF2D0DB}" showPageBreaks="1" showGridLines="0" fitToPage="1" printArea="1" hiddenRows="1" view="pageBreakPreview">
      <selection activeCell="K13" sqref="K13"/>
      <pageMargins left="0.25" right="0.25" top="0.35" bottom="0.43" header="0.2" footer="0.3"/>
      <pageSetup scale="63" orientation="landscape" r:id="rId22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3"/>
    </customSheetView>
  </customSheetViews>
  <mergeCells count="44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A34:A38"/>
    <mergeCell ref="B34:B38"/>
    <mergeCell ref="C34:D34"/>
    <mergeCell ref="E34:F34"/>
    <mergeCell ref="G34:G38"/>
    <mergeCell ref="H34:H38"/>
    <mergeCell ref="I34:J34"/>
    <mergeCell ref="K34:L34"/>
    <mergeCell ref="M34:N34"/>
    <mergeCell ref="C35:D35"/>
    <mergeCell ref="E35:F35"/>
    <mergeCell ref="I35:J35"/>
    <mergeCell ref="K35:L35"/>
    <mergeCell ref="M35:N35"/>
    <mergeCell ref="A51:A55"/>
    <mergeCell ref="B51:B55"/>
    <mergeCell ref="C51:D51"/>
    <mergeCell ref="E51:F51"/>
    <mergeCell ref="G51:G55"/>
    <mergeCell ref="H51:H55"/>
    <mergeCell ref="I51:J51"/>
    <mergeCell ref="K51:L51"/>
    <mergeCell ref="M51:N51"/>
    <mergeCell ref="C52:D52"/>
    <mergeCell ref="E52:F52"/>
    <mergeCell ref="I52:J52"/>
    <mergeCell ref="K52:L52"/>
    <mergeCell ref="M52:N52"/>
  </mergeCells>
  <phoneticPr fontId="29" type="noConversion"/>
  <hyperlinks>
    <hyperlink ref="A6" xr:uid="{00000000-0004-0000-0400-000000000000}"/>
    <hyperlink ref="A5" location="'MENU '!A1" display="BACK TO MENU" xr:uid="{00000000-0004-0000-0400-000001000000}"/>
  </hyperlinks>
  <pageMargins left="0.25" right="0.25" top="0.35" bottom="0.43" header="0.2" footer="0.3"/>
  <pageSetup scale="63" orientation="landscape" r:id="rId24"/>
  <drawing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U33"/>
  <sheetViews>
    <sheetView showGridLines="0" view="pageBreakPreview" topLeftCell="A4" zoomScaleSheetLayoutView="100" workbookViewId="0">
      <selection activeCell="F15" sqref="F15"/>
    </sheetView>
  </sheetViews>
  <sheetFormatPr defaultColWidth="9" defaultRowHeight="12.75"/>
  <cols>
    <col min="1" max="1" width="20" style="19" customWidth="1"/>
    <col min="2" max="2" width="12.88671875" style="20" customWidth="1"/>
    <col min="3" max="3" width="13.6640625" style="19" customWidth="1"/>
    <col min="4" max="4" width="14" style="19" customWidth="1"/>
    <col min="5" max="5" width="11.33203125" style="19" customWidth="1"/>
    <col min="6" max="6" width="12.6640625" style="19" customWidth="1"/>
    <col min="7" max="7" width="11.6640625" style="19" customWidth="1"/>
    <col min="8" max="8" width="11.88671875" style="19" customWidth="1"/>
    <col min="9" max="9" width="12.21875" style="19" customWidth="1"/>
    <col min="10" max="10" width="14.88671875" style="19" customWidth="1"/>
    <col min="11" max="12" width="6.44140625" style="19" customWidth="1"/>
    <col min="13" max="13" width="7.109375" style="19" customWidth="1"/>
    <col min="14" max="14" width="8.109375" style="19" customWidth="1"/>
    <col min="15" max="16" width="7.109375" style="19" customWidth="1"/>
    <col min="17" max="17" width="9.109375" style="19" customWidth="1"/>
    <col min="18" max="18" width="7.109375" style="19" customWidth="1"/>
    <col min="19" max="19" width="7.109375" style="20" customWidth="1"/>
    <col min="20" max="20" width="7.109375" style="19" customWidth="1"/>
    <col min="21" max="16384" width="9" style="19"/>
  </cols>
  <sheetData>
    <row r="2" spans="1:21" s="4" customFormat="1" ht="37.5">
      <c r="A2" s="602" t="s">
        <v>120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572"/>
      <c r="O2" s="572"/>
      <c r="P2" s="572"/>
      <c r="Q2" s="572"/>
      <c r="R2" s="572"/>
      <c r="S2" s="572"/>
      <c r="T2" s="572"/>
      <c r="U2" s="10"/>
    </row>
    <row r="3" spans="1:21" s="1" customFormat="1" ht="26.25">
      <c r="A3" s="604" t="s">
        <v>349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574"/>
      <c r="O3" s="574"/>
      <c r="P3" s="574"/>
      <c r="Q3" s="574"/>
      <c r="R3" s="574"/>
      <c r="S3" s="574"/>
      <c r="T3" s="574"/>
    </row>
    <row r="4" spans="1:21" s="1" customFormat="1" ht="20.25">
      <c r="A4" s="659" t="s">
        <v>350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575"/>
      <c r="O4" s="575"/>
      <c r="P4" s="575"/>
      <c r="Q4" s="575"/>
      <c r="R4" s="575"/>
      <c r="S4" s="575"/>
      <c r="T4" s="575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21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573" t="s">
        <v>92</v>
      </c>
      <c r="K6" s="614">
        <f ca="1">TODAY()</f>
        <v>44370</v>
      </c>
      <c r="L6" s="614"/>
      <c r="M6" s="31"/>
      <c r="N6" s="31"/>
      <c r="R6" s="247"/>
      <c r="S6" s="283"/>
      <c r="T6" s="158"/>
    </row>
    <row r="7" spans="1:21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1" s="67" customFormat="1" ht="59.25" customHeight="1" thickTop="1">
      <c r="A8" s="610" t="s">
        <v>3</v>
      </c>
      <c r="B8" s="630" t="s">
        <v>10</v>
      </c>
      <c r="C8" s="661" t="s">
        <v>351</v>
      </c>
      <c r="D8" s="662"/>
      <c r="E8" s="663" t="s">
        <v>211</v>
      </c>
      <c r="F8" s="609"/>
      <c r="G8" s="660" t="s">
        <v>128</v>
      </c>
      <c r="H8" s="608"/>
      <c r="I8" s="608" t="s">
        <v>15</v>
      </c>
      <c r="J8" s="608"/>
    </row>
    <row r="9" spans="1:21" s="67" customFormat="1" ht="13.5">
      <c r="A9" s="611"/>
      <c r="B9" s="631"/>
      <c r="C9" s="526" t="s">
        <v>4</v>
      </c>
      <c r="D9" s="526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199" t="s">
        <v>4</v>
      </c>
      <c r="J9" s="199" t="s">
        <v>0</v>
      </c>
    </row>
    <row r="10" spans="1:21" s="67" customFormat="1" ht="13.5">
      <c r="A10" s="611"/>
      <c r="B10" s="631"/>
      <c r="C10" s="525" t="s">
        <v>11</v>
      </c>
      <c r="D10" s="525" t="s">
        <v>7</v>
      </c>
      <c r="E10" s="201" t="s">
        <v>9</v>
      </c>
      <c r="F10" s="201" t="s">
        <v>9</v>
      </c>
      <c r="G10" s="201" t="s">
        <v>6</v>
      </c>
      <c r="H10" s="201" t="s">
        <v>12</v>
      </c>
      <c r="I10" s="201" t="s">
        <v>9</v>
      </c>
      <c r="J10" s="201" t="s">
        <v>5</v>
      </c>
    </row>
    <row r="11" spans="1:21" s="67" customFormat="1" ht="13.5">
      <c r="A11" s="611"/>
      <c r="B11" s="631"/>
      <c r="C11" s="527">
        <v>0.33333333333333331</v>
      </c>
      <c r="D11" s="527">
        <v>0.58333333333333337</v>
      </c>
      <c r="E11" s="203">
        <v>4.1666666666666664E-2</v>
      </c>
      <c r="F11" s="203">
        <v>0.83333333333333337</v>
      </c>
      <c r="G11" s="203">
        <v>0.95833333333333337</v>
      </c>
      <c r="H11" s="203">
        <v>4.1666666666666664E-2</v>
      </c>
      <c r="I11" s="204">
        <v>0.70833333333333337</v>
      </c>
      <c r="J11" s="204">
        <v>4.1666666666666664E-2</v>
      </c>
    </row>
    <row r="12" spans="1:21" s="540" customFormat="1" ht="20.100000000000001" customHeight="1">
      <c r="A12" s="537" t="s">
        <v>460</v>
      </c>
      <c r="B12" s="539" t="s">
        <v>461</v>
      </c>
      <c r="C12" s="80" t="s">
        <v>326</v>
      </c>
      <c r="D12" s="80" t="s">
        <v>295</v>
      </c>
      <c r="E12" s="535" t="s">
        <v>333</v>
      </c>
      <c r="F12" s="535" t="s">
        <v>296</v>
      </c>
      <c r="G12" s="535" t="s">
        <v>383</v>
      </c>
      <c r="H12" s="535" t="s">
        <v>363</v>
      </c>
      <c r="I12" s="535" t="s">
        <v>365</v>
      </c>
      <c r="J12" s="535" t="s">
        <v>415</v>
      </c>
    </row>
    <row r="13" spans="1:21" s="4" customFormat="1" ht="20.100000000000001" customHeight="1">
      <c r="A13" s="566" t="s">
        <v>462</v>
      </c>
      <c r="B13" s="567" t="s">
        <v>463</v>
      </c>
      <c r="C13" s="80" t="s">
        <v>298</v>
      </c>
      <c r="D13" s="80" t="s">
        <v>336</v>
      </c>
      <c r="E13" s="80" t="s">
        <v>400</v>
      </c>
      <c r="F13" s="80" t="s">
        <v>328</v>
      </c>
      <c r="G13" s="80" t="s">
        <v>336</v>
      </c>
      <c r="H13" s="80" t="s">
        <v>328</v>
      </c>
      <c r="I13" s="80" t="s">
        <v>379</v>
      </c>
      <c r="J13" s="80" t="s">
        <v>391</v>
      </c>
    </row>
    <row r="14" spans="1:21" s="4" customFormat="1" ht="20.100000000000001" customHeight="1">
      <c r="A14" s="537" t="s">
        <v>464</v>
      </c>
      <c r="B14" s="560" t="s">
        <v>463</v>
      </c>
      <c r="C14" s="80" t="s">
        <v>364</v>
      </c>
      <c r="D14" s="80" t="s">
        <v>371</v>
      </c>
      <c r="E14" s="80" t="s">
        <v>402</v>
      </c>
      <c r="F14" s="80" t="s">
        <v>377</v>
      </c>
      <c r="G14" s="80" t="s">
        <v>366</v>
      </c>
      <c r="H14" s="80" t="s">
        <v>403</v>
      </c>
      <c r="I14" s="80" t="s">
        <v>381</v>
      </c>
      <c r="J14" s="80" t="s">
        <v>393</v>
      </c>
    </row>
    <row r="15" spans="1:21" s="4" customFormat="1" ht="20.100000000000001" customHeight="1">
      <c r="A15" s="563" t="s">
        <v>135</v>
      </c>
      <c r="B15" s="560" t="s">
        <v>465</v>
      </c>
      <c r="C15" s="80" t="s">
        <v>366</v>
      </c>
      <c r="D15" s="80" t="s">
        <v>373</v>
      </c>
      <c r="E15" s="80" t="s">
        <v>403</v>
      </c>
      <c r="F15" s="80" t="s">
        <v>379</v>
      </c>
      <c r="G15" s="80" t="s">
        <v>368</v>
      </c>
      <c r="H15" s="80" t="s">
        <v>405</v>
      </c>
      <c r="I15" s="80" t="s">
        <v>416</v>
      </c>
      <c r="J15" s="80" t="s">
        <v>419</v>
      </c>
    </row>
    <row r="16" spans="1:21" s="4" customFormat="1" ht="20.100000000000001" customHeight="1"/>
    <row r="17" spans="1:20" s="4" customFormat="1" ht="15" customHeight="1">
      <c r="A17" s="302"/>
      <c r="B17" s="303"/>
      <c r="C17" s="231"/>
      <c r="D17" s="231"/>
      <c r="E17" s="231"/>
      <c r="F17" s="231"/>
      <c r="G17" s="231"/>
      <c r="H17" s="231"/>
      <c r="I17" s="231"/>
      <c r="J17" s="231"/>
      <c r="K17" s="304"/>
      <c r="L17" s="231"/>
      <c r="M17" s="231"/>
      <c r="N17" s="231"/>
      <c r="O17" s="231"/>
      <c r="P17" s="231"/>
      <c r="Q17" s="231"/>
      <c r="R17" s="231"/>
      <c r="S17" s="231"/>
      <c r="T17" s="231"/>
    </row>
    <row r="18" spans="1:20">
      <c r="A18" s="305" t="s">
        <v>32</v>
      </c>
      <c r="B18" s="27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2"/>
      <c r="B19" s="274"/>
      <c r="C19" s="32"/>
      <c r="D19" s="32"/>
    </row>
    <row r="20" spans="1:20" ht="15.75">
      <c r="A20" s="35" t="s">
        <v>30</v>
      </c>
      <c r="B20" s="274"/>
      <c r="C20" s="32"/>
      <c r="D20" s="32"/>
    </row>
    <row r="21" spans="1:20" ht="6.75" customHeight="1">
      <c r="A21" s="32"/>
      <c r="B21" s="274"/>
      <c r="C21" s="32"/>
      <c r="D21" s="32"/>
    </row>
    <row r="22" spans="1:20" s="53" customFormat="1" ht="15.75">
      <c r="A22" s="50" t="s">
        <v>352</v>
      </c>
      <c r="B22" s="64"/>
      <c r="C22" s="52"/>
      <c r="D22" s="52"/>
      <c r="E22" s="52"/>
      <c r="F22" s="52"/>
      <c r="G22" s="52"/>
      <c r="H22" s="52"/>
      <c r="I22" s="52"/>
      <c r="J22" s="50" t="s">
        <v>355</v>
      </c>
      <c r="K22" s="52"/>
      <c r="L22" s="52"/>
      <c r="M22" s="50"/>
      <c r="P22" s="52"/>
      <c r="Q22" s="52"/>
      <c r="R22" s="52"/>
      <c r="S22" s="64"/>
    </row>
    <row r="23" spans="1:20" s="53" customFormat="1" ht="15.75">
      <c r="A23" s="50" t="s">
        <v>348</v>
      </c>
      <c r="B23" s="64"/>
      <c r="C23" s="52"/>
      <c r="D23" s="52"/>
      <c r="E23" s="52"/>
      <c r="F23" s="52"/>
      <c r="G23" s="52"/>
      <c r="H23" s="52"/>
      <c r="I23" s="52"/>
      <c r="J23" s="50" t="s">
        <v>356</v>
      </c>
      <c r="K23" s="52"/>
      <c r="L23" s="52"/>
      <c r="M23" s="50"/>
      <c r="P23" s="52"/>
      <c r="Q23" s="52"/>
      <c r="R23" s="52"/>
      <c r="S23" s="64"/>
    </row>
    <row r="24" spans="1:20" s="53" customFormat="1" ht="15.75">
      <c r="A24" s="50" t="s">
        <v>63</v>
      </c>
      <c r="B24" s="64"/>
      <c r="C24" s="52"/>
      <c r="D24" s="52"/>
      <c r="E24" s="52"/>
      <c r="F24" s="50"/>
      <c r="G24" s="52"/>
      <c r="H24" s="50"/>
      <c r="I24" s="52"/>
      <c r="J24" s="50" t="s">
        <v>353</v>
      </c>
      <c r="K24" s="64"/>
      <c r="M24" s="50"/>
      <c r="P24" s="52"/>
      <c r="Q24" s="52"/>
      <c r="R24" s="52"/>
      <c r="S24" s="64"/>
    </row>
    <row r="25" spans="1:20" s="53" customFormat="1" ht="15.75">
      <c r="A25" s="50" t="s">
        <v>20</v>
      </c>
      <c r="B25" s="64"/>
      <c r="C25" s="52"/>
      <c r="D25" s="52"/>
      <c r="E25" s="52"/>
      <c r="F25" s="50"/>
      <c r="G25" s="52"/>
      <c r="H25" s="50"/>
      <c r="I25" s="52"/>
      <c r="J25" s="50" t="s">
        <v>354</v>
      </c>
      <c r="K25" s="64"/>
      <c r="M25" s="50"/>
      <c r="P25" s="52"/>
      <c r="Q25" s="52"/>
      <c r="R25" s="52"/>
      <c r="S25" s="64"/>
    </row>
    <row r="27" spans="1:20" ht="15.75">
      <c r="A27" s="235" t="s">
        <v>2</v>
      </c>
      <c r="B27" s="275"/>
      <c r="C27" s="17"/>
      <c r="D27" s="17"/>
      <c r="E27" s="26"/>
      <c r="F27" s="5"/>
      <c r="G27" s="26"/>
      <c r="H27" s="5"/>
      <c r="I27" s="26"/>
      <c r="J27" s="5"/>
      <c r="K27" s="21"/>
      <c r="L27" s="22"/>
      <c r="M27" s="9"/>
      <c r="N27" s="9"/>
      <c r="S27" s="19"/>
    </row>
    <row r="28" spans="1:20" ht="5.25" customHeight="1">
      <c r="A28" s="235"/>
      <c r="B28" s="275"/>
      <c r="C28" s="17"/>
      <c r="D28" s="17"/>
      <c r="E28" s="26"/>
      <c r="F28" s="5"/>
      <c r="G28" s="26"/>
      <c r="H28" s="5"/>
      <c r="I28" s="26"/>
      <c r="J28" s="5"/>
      <c r="K28" s="21"/>
      <c r="L28" s="22"/>
      <c r="M28" s="9"/>
      <c r="N28" s="9"/>
      <c r="S28" s="19"/>
    </row>
    <row r="29" spans="1:20" ht="18">
      <c r="A29" s="36" t="s">
        <v>40</v>
      </c>
      <c r="B29" s="275"/>
      <c r="C29" s="17"/>
      <c r="D29" s="17"/>
      <c r="E29" s="26"/>
      <c r="F29" s="7"/>
      <c r="G29" s="26"/>
      <c r="H29" s="7"/>
      <c r="I29" s="26"/>
      <c r="J29" s="7"/>
      <c r="K29" s="24"/>
      <c r="L29" s="6"/>
      <c r="M29" s="6"/>
      <c r="N29" s="6"/>
      <c r="S29" s="19"/>
    </row>
    <row r="30" spans="1:20" ht="4.5" customHeight="1">
      <c r="A30" s="57"/>
      <c r="B30" s="276"/>
      <c r="C30" s="7"/>
      <c r="D30" s="7"/>
      <c r="E30" s="28"/>
      <c r="F30" s="7"/>
      <c r="G30" s="28"/>
      <c r="H30" s="7"/>
      <c r="I30" s="28"/>
      <c r="J30" s="7"/>
      <c r="K30" s="24"/>
      <c r="L30" s="22"/>
      <c r="M30" s="22"/>
      <c r="N30" s="22"/>
      <c r="S30" s="19"/>
    </row>
    <row r="31" spans="1:20" ht="15">
      <c r="A31" s="58" t="s">
        <v>41</v>
      </c>
      <c r="B31" s="276"/>
      <c r="C31" s="7"/>
      <c r="D31" s="7"/>
      <c r="E31" s="28"/>
      <c r="F31" s="8"/>
      <c r="G31" s="28"/>
      <c r="H31" s="8"/>
      <c r="I31" s="28"/>
      <c r="J31" s="8"/>
      <c r="K31" s="23"/>
      <c r="L31" s="22"/>
      <c r="M31" s="22"/>
      <c r="N31" s="22"/>
      <c r="S31" s="19"/>
    </row>
    <row r="32" spans="1:20" ht="15">
      <c r="A32" s="58" t="s">
        <v>38</v>
      </c>
      <c r="B32" s="277"/>
      <c r="C32" s="8"/>
      <c r="D32" s="8"/>
      <c r="E32" s="27"/>
      <c r="G32" s="27"/>
      <c r="I32" s="27"/>
      <c r="K32" s="20"/>
      <c r="S32" s="19"/>
    </row>
    <row r="33" spans="1:19" ht="15">
      <c r="A33" s="58" t="s">
        <v>255</v>
      </c>
      <c r="K33" s="20"/>
      <c r="S33" s="19"/>
    </row>
  </sheetData>
  <customSheetViews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73" orientation="landscape" r:id="rId2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3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4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6"/>
    </customSheetView>
  </customSheetViews>
  <mergeCells count="10">
    <mergeCell ref="A2:M2"/>
    <mergeCell ref="A3:M3"/>
    <mergeCell ref="A4:M4"/>
    <mergeCell ref="G8:H8"/>
    <mergeCell ref="I8:J8"/>
    <mergeCell ref="K6:L6"/>
    <mergeCell ref="A8:A11"/>
    <mergeCell ref="B8:B11"/>
    <mergeCell ref="C8:D8"/>
    <mergeCell ref="E8:F8"/>
  </mergeCells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72" orientation="landscape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35"/>
  <sheetViews>
    <sheetView showGridLines="0" view="pageBreakPreview" zoomScaleSheetLayoutView="100" workbookViewId="0">
      <selection activeCell="A24" sqref="A24:M27"/>
    </sheetView>
  </sheetViews>
  <sheetFormatPr defaultColWidth="9" defaultRowHeight="12.75"/>
  <cols>
    <col min="1" max="1" width="20" style="19" customWidth="1"/>
    <col min="2" max="2" width="12.88671875" style="20" customWidth="1"/>
    <col min="3" max="3" width="9.44140625" style="19" customWidth="1"/>
    <col min="4" max="4" width="9.109375" style="19" customWidth="1"/>
    <col min="5" max="5" width="6.88671875" style="19" customWidth="1"/>
    <col min="6" max="6" width="6.33203125" style="19" customWidth="1"/>
    <col min="7" max="7" width="7" style="19" customWidth="1"/>
    <col min="8" max="9" width="7.109375" style="19" customWidth="1"/>
    <col min="10" max="10" width="6.88671875" style="19" customWidth="1"/>
    <col min="11" max="11" width="6.44140625" style="19" customWidth="1"/>
    <col min="12" max="12" width="7.21875" style="19" customWidth="1"/>
    <col min="13" max="13" width="7.109375" style="19" customWidth="1"/>
    <col min="14" max="14" width="8.109375" style="19" customWidth="1"/>
    <col min="15" max="16" width="7.109375" style="19" customWidth="1"/>
    <col min="17" max="17" width="9.109375" style="19" customWidth="1"/>
    <col min="18" max="18" width="7.109375" style="19" customWidth="1"/>
    <col min="19" max="19" width="7.109375" style="20" customWidth="1"/>
    <col min="20" max="20" width="7.109375" style="19" customWidth="1"/>
    <col min="21" max="16384" width="9" style="19"/>
  </cols>
  <sheetData>
    <row r="2" spans="1:21" s="4" customFormat="1" ht="37.5">
      <c r="A2" s="602" t="s">
        <v>120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10"/>
    </row>
    <row r="3" spans="1:21" s="1" customFormat="1" ht="26.25">
      <c r="A3" s="604" t="s">
        <v>49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</row>
    <row r="4" spans="1:21" s="1" customFormat="1" ht="20.25">
      <c r="A4" s="659" t="s">
        <v>127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21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00" t="s">
        <v>92</v>
      </c>
      <c r="P6" s="614">
        <f ca="1">TODAY()</f>
        <v>44370</v>
      </c>
      <c r="Q6" s="614"/>
      <c r="R6" s="247"/>
      <c r="S6" s="283"/>
      <c r="T6" s="158"/>
    </row>
    <row r="7" spans="1:21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1" s="67" customFormat="1" ht="59.25" customHeight="1" thickTop="1">
      <c r="A8" s="610" t="s">
        <v>3</v>
      </c>
      <c r="B8" s="630" t="s">
        <v>10</v>
      </c>
      <c r="C8" s="661" t="s">
        <v>283</v>
      </c>
      <c r="D8" s="662"/>
      <c r="E8" s="663" t="s">
        <v>211</v>
      </c>
      <c r="F8" s="609"/>
      <c r="G8" s="663" t="s">
        <v>212</v>
      </c>
      <c r="H8" s="609"/>
      <c r="I8" s="663" t="s">
        <v>213</v>
      </c>
      <c r="J8" s="609"/>
      <c r="K8" s="660" t="s">
        <v>44</v>
      </c>
      <c r="L8" s="608"/>
      <c r="M8" s="660" t="s">
        <v>117</v>
      </c>
      <c r="N8" s="608"/>
      <c r="O8" s="608" t="s">
        <v>16</v>
      </c>
      <c r="P8" s="608"/>
      <c r="Q8" s="608" t="s">
        <v>15</v>
      </c>
      <c r="R8" s="608"/>
      <c r="S8" s="666" t="s">
        <v>68</v>
      </c>
      <c r="T8" s="667"/>
    </row>
    <row r="9" spans="1:21" s="67" customFormat="1" ht="13.5">
      <c r="A9" s="611"/>
      <c r="B9" s="631"/>
      <c r="C9" s="526" t="s">
        <v>4</v>
      </c>
      <c r="D9" s="526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199" t="s">
        <v>4</v>
      </c>
      <c r="J9" s="199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  <c r="S9" s="237" t="s">
        <v>4</v>
      </c>
      <c r="T9" s="200" t="s">
        <v>0</v>
      </c>
    </row>
    <row r="10" spans="1:21" s="67" customFormat="1" ht="13.5">
      <c r="A10" s="611"/>
      <c r="B10" s="631"/>
      <c r="C10" s="525" t="s">
        <v>7</v>
      </c>
      <c r="D10" s="525" t="s">
        <v>12</v>
      </c>
      <c r="E10" s="201" t="s">
        <v>8</v>
      </c>
      <c r="F10" s="201" t="s">
        <v>5</v>
      </c>
      <c r="G10" s="201" t="s">
        <v>6</v>
      </c>
      <c r="H10" s="201" t="s">
        <v>11</v>
      </c>
      <c r="I10" s="201" t="s">
        <v>9</v>
      </c>
      <c r="J10" s="201" t="s">
        <v>8</v>
      </c>
      <c r="K10" s="201" t="s">
        <v>12</v>
      </c>
      <c r="L10" s="201" t="s">
        <v>9</v>
      </c>
      <c r="M10" s="201" t="s">
        <v>8</v>
      </c>
      <c r="N10" s="201" t="s">
        <v>6</v>
      </c>
      <c r="O10" s="201" t="s">
        <v>11</v>
      </c>
      <c r="P10" s="201" t="s">
        <v>7</v>
      </c>
      <c r="Q10" s="201" t="s">
        <v>12</v>
      </c>
      <c r="R10" s="201" t="s">
        <v>9</v>
      </c>
      <c r="S10" s="201" t="s">
        <v>5</v>
      </c>
      <c r="T10" s="202" t="s">
        <v>5</v>
      </c>
    </row>
    <row r="11" spans="1:21" s="67" customFormat="1" ht="13.5">
      <c r="A11" s="611"/>
      <c r="B11" s="631"/>
      <c r="C11" s="527">
        <v>0.75</v>
      </c>
      <c r="D11" s="527">
        <v>0.91666666666666663</v>
      </c>
      <c r="E11" s="203">
        <v>0.33333333333333331</v>
      </c>
      <c r="F11" s="203">
        <v>0.58333333333333337</v>
      </c>
      <c r="G11" s="203">
        <v>0.125</v>
      </c>
      <c r="H11" s="203">
        <v>0.20833333333333334</v>
      </c>
      <c r="I11" s="203">
        <v>0.5</v>
      </c>
      <c r="J11" s="203">
        <v>0.5</v>
      </c>
      <c r="K11" s="203">
        <v>0.33333333333333331</v>
      </c>
      <c r="L11" s="203">
        <v>4.1666666666666664E-2</v>
      </c>
      <c r="M11" s="203">
        <v>0.54166666666666663</v>
      </c>
      <c r="N11" s="203">
        <v>0.29166666666666669</v>
      </c>
      <c r="O11" s="204">
        <v>0.54166666666666663</v>
      </c>
      <c r="P11" s="204">
        <v>0.20833333333333334</v>
      </c>
      <c r="Q11" s="204">
        <v>0.79166666666666663</v>
      </c>
      <c r="R11" s="204">
        <v>0.66666666666666663</v>
      </c>
      <c r="S11" s="203">
        <v>0.29166666666666669</v>
      </c>
      <c r="T11" s="205">
        <v>0.70833333333333337</v>
      </c>
    </row>
    <row r="12" spans="1:21" s="540" customFormat="1" ht="20.100000000000001" customHeight="1">
      <c r="A12" s="537" t="s">
        <v>292</v>
      </c>
      <c r="B12" s="539" t="s">
        <v>303</v>
      </c>
      <c r="C12" s="80" t="s">
        <v>326</v>
      </c>
      <c r="D12" s="80" t="s">
        <v>295</v>
      </c>
      <c r="E12" s="535" t="s">
        <v>333</v>
      </c>
      <c r="F12" s="535" t="s">
        <v>296</v>
      </c>
      <c r="G12" s="535">
        <v>44355</v>
      </c>
      <c r="H12" s="535">
        <v>44356</v>
      </c>
      <c r="I12" s="535">
        <v>44360</v>
      </c>
      <c r="J12" s="535">
        <v>44361</v>
      </c>
      <c r="K12" s="535" t="s">
        <v>389</v>
      </c>
      <c r="L12" s="535" t="s">
        <v>389</v>
      </c>
      <c r="M12" s="535" t="s">
        <v>365</v>
      </c>
      <c r="N12" s="535" t="s">
        <v>415</v>
      </c>
      <c r="O12" s="535" t="s">
        <v>378</v>
      </c>
      <c r="P12" s="535" t="s">
        <v>384</v>
      </c>
      <c r="Q12" s="535" t="s">
        <v>390</v>
      </c>
      <c r="R12" s="535" t="s">
        <v>366</v>
      </c>
      <c r="S12" s="535" t="s">
        <v>373</v>
      </c>
      <c r="T12" s="535" t="s">
        <v>403</v>
      </c>
    </row>
    <row r="13" spans="1:21" s="4" customFormat="1" ht="20.100000000000001" customHeight="1">
      <c r="A13" s="566" t="s">
        <v>282</v>
      </c>
      <c r="B13" s="567" t="s">
        <v>304</v>
      </c>
      <c r="C13" s="80" t="s">
        <v>370</v>
      </c>
      <c r="D13" s="80" t="s">
        <v>334</v>
      </c>
      <c r="E13" s="80" t="s">
        <v>335</v>
      </c>
      <c r="F13" s="80" t="s">
        <v>297</v>
      </c>
      <c r="G13" s="80">
        <f t="shared" ref="G13:J13" si="0">G12+7</f>
        <v>44362</v>
      </c>
      <c r="H13" s="80">
        <f t="shared" si="0"/>
        <v>44363</v>
      </c>
      <c r="I13" s="80">
        <f t="shared" si="0"/>
        <v>44367</v>
      </c>
      <c r="J13" s="80">
        <f t="shared" si="0"/>
        <v>44368</v>
      </c>
      <c r="K13" s="80" t="s">
        <v>415</v>
      </c>
      <c r="L13" s="80" t="s">
        <v>378</v>
      </c>
      <c r="M13" s="80" t="s">
        <v>384</v>
      </c>
      <c r="N13" s="80" t="s">
        <v>395</v>
      </c>
      <c r="O13" s="80" t="s">
        <v>366</v>
      </c>
      <c r="P13" s="80" t="s">
        <v>373</v>
      </c>
      <c r="Q13" s="80" t="s">
        <v>379</v>
      </c>
      <c r="R13" s="80" t="s">
        <v>385</v>
      </c>
      <c r="S13" s="80" t="s">
        <v>391</v>
      </c>
      <c r="T13" s="80" t="s">
        <v>396</v>
      </c>
    </row>
    <row r="14" spans="1:21" s="4" customFormat="1" ht="20.100000000000001" customHeight="1">
      <c r="A14" s="537" t="s">
        <v>409</v>
      </c>
      <c r="B14" s="560" t="s">
        <v>410</v>
      </c>
      <c r="C14" s="80" t="s">
        <v>336</v>
      </c>
      <c r="D14" s="80" t="s">
        <v>400</v>
      </c>
      <c r="E14" s="80" t="s">
        <v>359</v>
      </c>
      <c r="F14" s="80" t="s">
        <v>299</v>
      </c>
      <c r="G14" s="80">
        <f t="shared" ref="G14:G17" si="1">G13+7</f>
        <v>44369</v>
      </c>
      <c r="H14" s="80">
        <f t="shared" ref="H14:H17" si="2">H13+7</f>
        <v>44370</v>
      </c>
      <c r="I14" s="80">
        <f t="shared" ref="I14:I17" si="3">I13+7</f>
        <v>44374</v>
      </c>
      <c r="J14" s="80">
        <f t="shared" ref="J14:J17" si="4">J13+7</f>
        <v>44375</v>
      </c>
      <c r="K14" s="80" t="s">
        <v>403</v>
      </c>
      <c r="L14" s="80" t="s">
        <v>379</v>
      </c>
      <c r="M14" s="80" t="s">
        <v>391</v>
      </c>
      <c r="N14" s="80" t="s">
        <v>396</v>
      </c>
      <c r="O14" s="80" t="s">
        <v>367</v>
      </c>
      <c r="P14" s="80" t="s">
        <v>404</v>
      </c>
      <c r="Q14" s="80" t="s">
        <v>380</v>
      </c>
      <c r="R14" s="80" t="s">
        <v>392</v>
      </c>
      <c r="S14" s="80" t="s">
        <v>392</v>
      </c>
      <c r="T14" s="80" t="s">
        <v>397</v>
      </c>
    </row>
    <row r="15" spans="1:21" s="4" customFormat="1" ht="20.100000000000001" customHeight="1">
      <c r="A15" s="563" t="s">
        <v>411</v>
      </c>
      <c r="B15" s="560" t="s">
        <v>412</v>
      </c>
      <c r="C15" s="80" t="s">
        <v>358</v>
      </c>
      <c r="D15" s="80" t="s">
        <v>338</v>
      </c>
      <c r="E15" s="80" t="s">
        <v>362</v>
      </c>
      <c r="F15" s="80" t="s">
        <v>364</v>
      </c>
      <c r="G15" s="80">
        <f t="shared" si="1"/>
        <v>44376</v>
      </c>
      <c r="H15" s="80">
        <f t="shared" si="2"/>
        <v>44377</v>
      </c>
      <c r="I15" s="80">
        <f t="shared" si="3"/>
        <v>44381</v>
      </c>
      <c r="J15" s="80">
        <f t="shared" si="4"/>
        <v>44382</v>
      </c>
      <c r="K15" s="80" t="s">
        <v>386</v>
      </c>
      <c r="L15" s="80" t="s">
        <v>392</v>
      </c>
      <c r="M15" s="80" t="s">
        <v>397</v>
      </c>
      <c r="N15" s="80" t="s">
        <v>375</v>
      </c>
      <c r="O15" s="80" t="s">
        <v>405</v>
      </c>
      <c r="P15" s="80" t="s">
        <v>381</v>
      </c>
      <c r="Q15" s="80" t="s">
        <v>393</v>
      </c>
      <c r="R15" s="80" t="s">
        <v>398</v>
      </c>
      <c r="S15" s="80" t="s">
        <v>369</v>
      </c>
      <c r="T15" s="80" t="s">
        <v>376</v>
      </c>
    </row>
    <row r="16" spans="1:21" s="4" customFormat="1" ht="20.100000000000001" customHeight="1">
      <c r="A16" s="563" t="s">
        <v>293</v>
      </c>
      <c r="B16" s="560" t="s">
        <v>413</v>
      </c>
      <c r="C16" s="80" t="s">
        <v>389</v>
      </c>
      <c r="D16" s="80" t="s">
        <v>363</v>
      </c>
      <c r="E16" s="80" t="s">
        <v>372</v>
      </c>
      <c r="F16" s="80" t="s">
        <v>415</v>
      </c>
      <c r="G16" s="80">
        <f t="shared" si="1"/>
        <v>44383</v>
      </c>
      <c r="H16" s="80">
        <f t="shared" si="2"/>
        <v>44384</v>
      </c>
      <c r="I16" s="80">
        <f t="shared" si="3"/>
        <v>44388</v>
      </c>
      <c r="J16" s="80">
        <f t="shared" si="4"/>
        <v>44389</v>
      </c>
      <c r="K16" s="80" t="s">
        <v>398</v>
      </c>
      <c r="L16" s="80" t="s">
        <v>369</v>
      </c>
      <c r="M16" s="80" t="s">
        <v>376</v>
      </c>
      <c r="N16" s="80" t="s">
        <v>382</v>
      </c>
      <c r="O16" s="80" t="s">
        <v>388</v>
      </c>
      <c r="P16" s="80" t="s">
        <v>394</v>
      </c>
      <c r="Q16" s="80" t="s">
        <v>407</v>
      </c>
      <c r="R16" s="80" t="s">
        <v>408</v>
      </c>
      <c r="S16" s="80" t="s">
        <v>418</v>
      </c>
      <c r="T16" s="80" t="s">
        <v>416</v>
      </c>
    </row>
    <row r="17" spans="1:20" s="4" customFormat="1" ht="20.100000000000001" customHeight="1">
      <c r="A17" s="537" t="s">
        <v>330</v>
      </c>
      <c r="B17" s="539" t="s">
        <v>414</v>
      </c>
      <c r="C17" s="80" t="s">
        <v>372</v>
      </c>
      <c r="D17" s="80" t="s">
        <v>415</v>
      </c>
      <c r="E17" s="80" t="s">
        <v>384</v>
      </c>
      <c r="F17" s="80" t="s">
        <v>390</v>
      </c>
      <c r="G17" s="80">
        <f t="shared" si="1"/>
        <v>44390</v>
      </c>
      <c r="H17" s="80">
        <f t="shared" si="2"/>
        <v>44391</v>
      </c>
      <c r="I17" s="80">
        <f t="shared" si="3"/>
        <v>44395</v>
      </c>
      <c r="J17" s="80">
        <f t="shared" si="4"/>
        <v>44396</v>
      </c>
      <c r="K17" s="80" t="s">
        <v>406</v>
      </c>
      <c r="L17" s="80" t="s">
        <v>382</v>
      </c>
      <c r="M17" s="80" t="s">
        <v>388</v>
      </c>
      <c r="N17" s="80" t="s">
        <v>399</v>
      </c>
      <c r="O17" s="80" t="s">
        <v>407</v>
      </c>
      <c r="P17" s="80" t="s">
        <v>408</v>
      </c>
      <c r="Q17" s="80" t="s">
        <v>416</v>
      </c>
      <c r="R17" s="80" t="s">
        <v>417</v>
      </c>
      <c r="S17" s="80" t="s">
        <v>419</v>
      </c>
      <c r="T17" s="80" t="s">
        <v>420</v>
      </c>
    </row>
    <row r="18" spans="1:20" s="4" customFormat="1" ht="20.100000000000001" customHeight="1"/>
    <row r="19" spans="1:20" s="4" customFormat="1" ht="15" customHeight="1">
      <c r="A19" s="302"/>
      <c r="B19" s="303"/>
      <c r="C19" s="231"/>
      <c r="D19" s="231"/>
      <c r="E19" s="231"/>
      <c r="F19" s="231"/>
      <c r="G19" s="231"/>
      <c r="H19" s="231"/>
      <c r="I19" s="231"/>
      <c r="J19" s="231"/>
      <c r="K19" s="304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>
      <c r="A20" s="305" t="s">
        <v>32</v>
      </c>
      <c r="B20" s="27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2"/>
      <c r="B21" s="274"/>
      <c r="C21" s="32"/>
      <c r="D21" s="32"/>
    </row>
    <row r="22" spans="1:20" ht="15.75">
      <c r="A22" s="35" t="s">
        <v>30</v>
      </c>
      <c r="B22" s="274"/>
      <c r="C22" s="32"/>
      <c r="D22" s="32"/>
    </row>
    <row r="23" spans="1:20" ht="6.75" customHeight="1">
      <c r="A23" s="32"/>
      <c r="B23" s="274"/>
      <c r="C23" s="32"/>
      <c r="D23" s="32"/>
    </row>
    <row r="24" spans="1:20" s="53" customFormat="1" ht="15.75">
      <c r="A24" s="50" t="s">
        <v>253</v>
      </c>
      <c r="B24" s="64"/>
      <c r="C24" s="52"/>
      <c r="D24" s="52"/>
      <c r="E24" s="52"/>
      <c r="F24" s="52"/>
      <c r="G24" s="52"/>
      <c r="H24" s="52"/>
      <c r="I24" s="52"/>
      <c r="J24" s="52"/>
      <c r="K24" s="52"/>
      <c r="L24" s="52"/>
      <c r="N24" s="50" t="s">
        <v>234</v>
      </c>
      <c r="P24" s="52"/>
      <c r="Q24" s="52"/>
      <c r="R24" s="52"/>
      <c r="S24" s="64"/>
    </row>
    <row r="25" spans="1:20" s="53" customFormat="1" ht="15.75">
      <c r="A25" s="50" t="s">
        <v>267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N25" s="50" t="s">
        <v>235</v>
      </c>
      <c r="P25" s="52"/>
      <c r="Q25" s="52"/>
      <c r="R25" s="52"/>
      <c r="S25" s="64"/>
    </row>
    <row r="26" spans="1:20" s="53" customFormat="1" ht="15.75">
      <c r="A26" s="50" t="s">
        <v>63</v>
      </c>
      <c r="B26" s="64"/>
      <c r="C26" s="52"/>
      <c r="D26" s="52"/>
      <c r="E26" s="52"/>
      <c r="F26" s="50"/>
      <c r="G26" s="52"/>
      <c r="H26" s="50"/>
      <c r="I26" s="52"/>
      <c r="J26" s="50"/>
      <c r="K26" s="64"/>
      <c r="N26" s="50" t="s">
        <v>236</v>
      </c>
      <c r="P26" s="52"/>
      <c r="Q26" s="52"/>
      <c r="R26" s="52"/>
      <c r="S26" s="64"/>
    </row>
    <row r="27" spans="1:20" s="53" customFormat="1" ht="15.75">
      <c r="A27" s="50" t="s">
        <v>20</v>
      </c>
      <c r="B27" s="64"/>
      <c r="C27" s="52"/>
      <c r="D27" s="52"/>
      <c r="E27" s="52"/>
      <c r="F27" s="50"/>
      <c r="G27" s="52"/>
      <c r="H27" s="50"/>
      <c r="I27" s="52"/>
      <c r="J27" s="50"/>
      <c r="K27" s="64"/>
      <c r="N27" s="50" t="s">
        <v>84</v>
      </c>
      <c r="P27" s="52"/>
      <c r="Q27" s="52"/>
      <c r="R27" s="52"/>
      <c r="S27" s="64"/>
    </row>
    <row r="29" spans="1:20" ht="15.75">
      <c r="A29" s="235" t="s">
        <v>2</v>
      </c>
      <c r="B29" s="275"/>
      <c r="C29" s="17"/>
      <c r="D29" s="17"/>
      <c r="E29" s="26"/>
      <c r="F29" s="5"/>
      <c r="G29" s="26"/>
      <c r="H29" s="5"/>
      <c r="I29" s="26"/>
      <c r="J29" s="5"/>
      <c r="K29" s="21"/>
      <c r="L29" s="22"/>
      <c r="M29" s="9"/>
      <c r="N29" s="9"/>
      <c r="S29" s="19"/>
    </row>
    <row r="30" spans="1:20" ht="5.25" customHeight="1">
      <c r="A30" s="235"/>
      <c r="B30" s="275"/>
      <c r="C30" s="17"/>
      <c r="D30" s="17"/>
      <c r="E30" s="26"/>
      <c r="F30" s="5"/>
      <c r="G30" s="26"/>
      <c r="H30" s="5"/>
      <c r="I30" s="26"/>
      <c r="J30" s="5"/>
      <c r="K30" s="21"/>
      <c r="L30" s="22"/>
      <c r="M30" s="9"/>
      <c r="N30" s="9"/>
      <c r="S30" s="19"/>
    </row>
    <row r="31" spans="1:20" ht="18">
      <c r="A31" s="36" t="s">
        <v>40</v>
      </c>
      <c r="B31" s="275"/>
      <c r="C31" s="17"/>
      <c r="D31" s="17"/>
      <c r="E31" s="26"/>
      <c r="F31" s="7"/>
      <c r="G31" s="26"/>
      <c r="H31" s="7"/>
      <c r="I31" s="26"/>
      <c r="J31" s="7"/>
      <c r="K31" s="24"/>
      <c r="L31" s="6"/>
      <c r="M31" s="6"/>
      <c r="N31" s="6"/>
      <c r="S31" s="19"/>
    </row>
    <row r="32" spans="1:20" ht="4.5" customHeight="1">
      <c r="A32" s="57"/>
      <c r="B32" s="276"/>
      <c r="C32" s="7"/>
      <c r="D32" s="7"/>
      <c r="E32" s="28"/>
      <c r="F32" s="7"/>
      <c r="G32" s="28"/>
      <c r="H32" s="7"/>
      <c r="I32" s="28"/>
      <c r="J32" s="7"/>
      <c r="K32" s="24"/>
      <c r="L32" s="22"/>
      <c r="M32" s="22"/>
      <c r="N32" s="22"/>
      <c r="S32" s="19"/>
    </row>
    <row r="33" spans="1:19" ht="15">
      <c r="A33" s="58" t="s">
        <v>41</v>
      </c>
      <c r="B33" s="276"/>
      <c r="C33" s="7"/>
      <c r="D33" s="7"/>
      <c r="E33" s="28"/>
      <c r="F33" s="8"/>
      <c r="G33" s="28"/>
      <c r="H33" s="8"/>
      <c r="I33" s="28"/>
      <c r="J33" s="8"/>
      <c r="K33" s="23"/>
      <c r="L33" s="22"/>
      <c r="M33" s="22"/>
      <c r="N33" s="22"/>
      <c r="S33" s="19"/>
    </row>
    <row r="34" spans="1:19" ht="15">
      <c r="A34" s="58" t="s">
        <v>38</v>
      </c>
      <c r="B34" s="277"/>
      <c r="C34" s="8"/>
      <c r="D34" s="8"/>
      <c r="E34" s="27"/>
      <c r="G34" s="27"/>
      <c r="I34" s="27"/>
      <c r="K34" s="20"/>
      <c r="S34" s="19"/>
    </row>
    <row r="35" spans="1:19" ht="15">
      <c r="A35" s="58" t="s">
        <v>255</v>
      </c>
      <c r="K35" s="20"/>
      <c r="S35" s="19"/>
    </row>
  </sheetData>
  <customSheetViews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hiddenColumns="1" view="pageBreakPreview" topLeftCell="A13">
      <selection activeCell="L9" sqref="L9"/>
      <pageMargins left="0.15" right="0.23" top="0.31" bottom="0.28999999999999998" header="0.14000000000000001" footer="0.14000000000000001"/>
      <pageSetup scale="82" orientation="landscape" r:id="rId2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3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4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6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7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8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9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0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1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2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3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4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5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6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17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18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9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0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1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3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600-000000000000}"/>
  </hyperlinks>
  <pageMargins left="0.15" right="0.23" top="0.31" bottom="0.28999999999999998" header="0.14000000000000001" footer="0.14000000000000001"/>
  <pageSetup scale="68" orientation="landscape" r:id="rId24"/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36"/>
  <sheetViews>
    <sheetView showGridLines="0" view="pageBreakPreview" zoomScaleSheetLayoutView="100" workbookViewId="0">
      <selection activeCell="E18" sqref="E18:F18"/>
    </sheetView>
  </sheetViews>
  <sheetFormatPr defaultColWidth="9" defaultRowHeight="12.75"/>
  <cols>
    <col min="1" max="1" width="23" style="19" customWidth="1"/>
    <col min="2" max="2" width="11.109375" style="20" customWidth="1"/>
    <col min="3" max="17" width="7.6640625" style="19" customWidth="1"/>
    <col min="18" max="18" width="9" style="19" bestFit="1" customWidth="1"/>
    <col min="19" max="16384" width="9" style="19"/>
  </cols>
  <sheetData>
    <row r="2" spans="1:19" s="4" customFormat="1" ht="37.5">
      <c r="A2" s="602" t="s">
        <v>120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10"/>
    </row>
    <row r="3" spans="1:19" s="1" customFormat="1" ht="26.25">
      <c r="A3" s="604" t="s">
        <v>121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</row>
    <row r="4" spans="1:19" s="1" customFormat="1" ht="20.25">
      <c r="A4" s="659" t="s">
        <v>122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</row>
    <row r="5" spans="1:19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00" t="s">
        <v>92</v>
      </c>
      <c r="R6" s="301">
        <f ca="1">TODAY()</f>
        <v>44370</v>
      </c>
    </row>
    <row r="7" spans="1:19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s="67" customFormat="1" ht="59.25" customHeight="1" thickTop="1">
      <c r="A8" s="610" t="s">
        <v>3</v>
      </c>
      <c r="B8" s="630" t="s">
        <v>10</v>
      </c>
      <c r="C8" s="661" t="s">
        <v>210</v>
      </c>
      <c r="D8" s="662"/>
      <c r="E8" s="663" t="s">
        <v>206</v>
      </c>
      <c r="F8" s="609"/>
      <c r="G8" s="663" t="s">
        <v>207</v>
      </c>
      <c r="H8" s="609"/>
      <c r="I8" s="668" t="s">
        <v>208</v>
      </c>
      <c r="J8" s="669"/>
      <c r="K8" s="663" t="s">
        <v>209</v>
      </c>
      <c r="L8" s="609"/>
      <c r="M8" s="660" t="s">
        <v>128</v>
      </c>
      <c r="N8" s="608"/>
      <c r="O8" s="660" t="s">
        <v>15</v>
      </c>
      <c r="P8" s="608"/>
      <c r="Q8" s="608" t="s">
        <v>68</v>
      </c>
      <c r="R8" s="608"/>
    </row>
    <row r="9" spans="1:19" s="67" customFormat="1" ht="13.5">
      <c r="A9" s="611"/>
      <c r="B9" s="631"/>
      <c r="C9" s="199" t="s">
        <v>4</v>
      </c>
      <c r="D9" s="199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336" t="s">
        <v>4</v>
      </c>
      <c r="J9" s="336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</row>
    <row r="10" spans="1:19" s="67" customFormat="1" ht="13.5">
      <c r="A10" s="611"/>
      <c r="B10" s="631"/>
      <c r="C10" s="201" t="s">
        <v>9</v>
      </c>
      <c r="D10" s="201" t="s">
        <v>8</v>
      </c>
      <c r="E10" s="201" t="s">
        <v>11</v>
      </c>
      <c r="F10" s="201" t="s">
        <v>7</v>
      </c>
      <c r="G10" s="201" t="s">
        <v>7</v>
      </c>
      <c r="H10" s="201" t="s">
        <v>9</v>
      </c>
      <c r="I10" s="336" t="s">
        <v>9</v>
      </c>
      <c r="J10" s="336" t="s">
        <v>8</v>
      </c>
      <c r="K10" s="201" t="s">
        <v>6</v>
      </c>
      <c r="L10" s="201" t="s">
        <v>11</v>
      </c>
      <c r="M10" s="201" t="s">
        <v>9</v>
      </c>
      <c r="N10" s="201" t="s">
        <v>6</v>
      </c>
      <c r="O10" s="201" t="s">
        <v>7</v>
      </c>
      <c r="P10" s="201" t="s">
        <v>12</v>
      </c>
      <c r="Q10" s="201" t="s">
        <v>9</v>
      </c>
      <c r="R10" s="201" t="s">
        <v>8</v>
      </c>
    </row>
    <row r="11" spans="1:19" s="67" customFormat="1" ht="14.25" thickBot="1">
      <c r="A11" s="611"/>
      <c r="B11" s="631"/>
      <c r="C11" s="203">
        <v>0.41666666666666669</v>
      </c>
      <c r="D11" s="203">
        <v>0.41666666666666669</v>
      </c>
      <c r="E11" s="203">
        <v>0.33333333333333331</v>
      </c>
      <c r="F11" s="203">
        <v>0.41666666666666669</v>
      </c>
      <c r="G11" s="203">
        <v>0.91666666666666663</v>
      </c>
      <c r="H11" s="203">
        <v>0.25</v>
      </c>
      <c r="I11" s="337">
        <v>0.95833333333333337</v>
      </c>
      <c r="J11" s="337">
        <v>0.75</v>
      </c>
      <c r="K11" s="203">
        <v>0.16666666666666666</v>
      </c>
      <c r="L11" s="203">
        <v>0.125</v>
      </c>
      <c r="M11" s="203">
        <v>0.54166666666666663</v>
      </c>
      <c r="N11" s="203">
        <v>0.25</v>
      </c>
      <c r="O11" s="203">
        <v>0.33333333333333331</v>
      </c>
      <c r="P11" s="203">
        <v>0.875</v>
      </c>
      <c r="Q11" s="203">
        <v>0.45833333333333331</v>
      </c>
      <c r="R11" s="204">
        <v>0.91666666666666663</v>
      </c>
    </row>
    <row r="12" spans="1:19" s="540" customFormat="1" ht="20.100000000000001" customHeight="1">
      <c r="A12" s="568" t="s">
        <v>307</v>
      </c>
      <c r="B12" s="569" t="s">
        <v>308</v>
      </c>
      <c r="C12" s="393" t="s">
        <v>325</v>
      </c>
      <c r="D12" s="393" t="s">
        <v>326</v>
      </c>
      <c r="E12" s="393" t="s">
        <v>296</v>
      </c>
      <c r="F12" s="393" t="s">
        <v>370</v>
      </c>
      <c r="G12" s="393" t="s">
        <v>370</v>
      </c>
      <c r="H12" s="393" t="s">
        <v>334</v>
      </c>
      <c r="I12" s="393" t="s">
        <v>327</v>
      </c>
      <c r="J12" s="393" t="s">
        <v>335</v>
      </c>
      <c r="K12" s="393" t="s">
        <v>297</v>
      </c>
      <c r="L12" s="393" t="s">
        <v>360</v>
      </c>
      <c r="M12" s="393" t="s">
        <v>390</v>
      </c>
      <c r="N12" s="393" t="s">
        <v>373</v>
      </c>
      <c r="O12" s="393" t="s">
        <v>379</v>
      </c>
      <c r="P12" s="393" t="s">
        <v>391</v>
      </c>
      <c r="Q12" s="393" t="s">
        <v>391</v>
      </c>
      <c r="R12" s="393" t="s">
        <v>367</v>
      </c>
    </row>
    <row r="13" spans="1:19" s="4" customFormat="1" ht="20.100000000000001" customHeight="1">
      <c r="A13" s="537" t="s">
        <v>306</v>
      </c>
      <c r="B13" s="569" t="s">
        <v>305</v>
      </c>
      <c r="C13" s="393" t="s">
        <v>333</v>
      </c>
      <c r="D13" s="393" t="s">
        <v>296</v>
      </c>
      <c r="E13" s="393" t="s">
        <v>334</v>
      </c>
      <c r="F13" s="393" t="s">
        <v>327</v>
      </c>
      <c r="G13" s="393" t="s">
        <v>327</v>
      </c>
      <c r="H13" s="393" t="s">
        <v>297</v>
      </c>
      <c r="I13" s="393" t="s">
        <v>360</v>
      </c>
      <c r="J13" s="393" t="s">
        <v>360</v>
      </c>
      <c r="K13" s="393" t="s">
        <v>336</v>
      </c>
      <c r="L13" s="393" t="s">
        <v>400</v>
      </c>
      <c r="M13" s="393" t="s">
        <v>395</v>
      </c>
      <c r="N13" s="393" t="s">
        <v>403</v>
      </c>
      <c r="O13" s="393" t="s">
        <v>385</v>
      </c>
      <c r="P13" s="393" t="s">
        <v>396</v>
      </c>
      <c r="Q13" s="393" t="s">
        <v>396</v>
      </c>
      <c r="R13" s="393" t="s">
        <v>374</v>
      </c>
    </row>
    <row r="14" spans="1:19" s="4" customFormat="1" ht="20.100000000000001" customHeight="1">
      <c r="A14" s="570" t="s">
        <v>136</v>
      </c>
      <c r="B14" s="570" t="s">
        <v>305</v>
      </c>
      <c r="C14" s="393" t="s">
        <v>336</v>
      </c>
      <c r="D14" s="393" t="s">
        <v>400</v>
      </c>
      <c r="E14" s="393" t="s">
        <v>359</v>
      </c>
      <c r="F14" s="393" t="s">
        <v>299</v>
      </c>
      <c r="G14" s="393" t="s">
        <v>299</v>
      </c>
      <c r="H14" s="393" t="s">
        <v>300</v>
      </c>
      <c r="I14" s="393" t="s">
        <v>300</v>
      </c>
      <c r="J14" s="393" t="s">
        <v>337</v>
      </c>
      <c r="K14" s="393" t="s">
        <v>401</v>
      </c>
      <c r="L14" s="393" t="s">
        <v>358</v>
      </c>
      <c r="M14" s="393" t="s">
        <v>404</v>
      </c>
      <c r="N14" s="393" t="s">
        <v>392</v>
      </c>
      <c r="O14" s="393" t="s">
        <v>368</v>
      </c>
      <c r="P14" s="393" t="s">
        <v>405</v>
      </c>
      <c r="Q14" s="393" t="s">
        <v>405</v>
      </c>
      <c r="R14" s="393" t="s">
        <v>387</v>
      </c>
    </row>
    <row r="15" spans="1:19" s="4" customFormat="1" ht="20.100000000000001" customHeight="1">
      <c r="A15" s="537" t="s">
        <v>281</v>
      </c>
      <c r="B15" s="569" t="s">
        <v>289</v>
      </c>
      <c r="C15" s="393" t="s">
        <v>328</v>
      </c>
      <c r="D15" s="393" t="s">
        <v>359</v>
      </c>
      <c r="E15" s="393" t="s">
        <v>300</v>
      </c>
      <c r="F15" s="393" t="s">
        <v>337</v>
      </c>
      <c r="G15" s="393" t="s">
        <v>337</v>
      </c>
      <c r="H15" s="393" t="s">
        <v>401</v>
      </c>
      <c r="I15" s="393" t="s">
        <v>358</v>
      </c>
      <c r="J15" s="393" t="s">
        <v>338</v>
      </c>
      <c r="K15" s="393" t="s">
        <v>329</v>
      </c>
      <c r="L15" s="393" t="s">
        <v>362</v>
      </c>
      <c r="M15" s="393" t="s">
        <v>392</v>
      </c>
      <c r="N15" s="393" t="s">
        <v>375</v>
      </c>
      <c r="O15" s="393" t="s">
        <v>381</v>
      </c>
      <c r="P15" s="393" t="s">
        <v>393</v>
      </c>
      <c r="Q15" s="393" t="s">
        <v>393</v>
      </c>
      <c r="R15" s="393" t="s">
        <v>369</v>
      </c>
    </row>
    <row r="16" spans="1:19" s="4" customFormat="1" ht="20.100000000000001" customHeight="1">
      <c r="A16" s="568" t="s">
        <v>421</v>
      </c>
      <c r="B16" s="569" t="s">
        <v>138</v>
      </c>
      <c r="C16" s="393" t="s">
        <v>358</v>
      </c>
      <c r="D16" s="393" t="s">
        <v>338</v>
      </c>
      <c r="E16" s="393" t="s">
        <v>364</v>
      </c>
      <c r="F16" s="393" t="s">
        <v>371</v>
      </c>
      <c r="G16" s="393" t="s">
        <v>371</v>
      </c>
      <c r="H16" s="393" t="s">
        <v>402</v>
      </c>
      <c r="I16" s="393" t="s">
        <v>377</v>
      </c>
      <c r="J16" s="393" t="s">
        <v>383</v>
      </c>
      <c r="K16" s="393" t="s">
        <v>389</v>
      </c>
      <c r="L16" s="393" t="s">
        <v>363</v>
      </c>
      <c r="M16" s="393" t="s">
        <v>393</v>
      </c>
      <c r="N16" s="393" t="s">
        <v>376</v>
      </c>
      <c r="O16" s="393" t="s">
        <v>382</v>
      </c>
      <c r="P16" s="393" t="s">
        <v>394</v>
      </c>
      <c r="Q16" s="393" t="s">
        <v>394</v>
      </c>
      <c r="R16" s="393" t="s">
        <v>407</v>
      </c>
    </row>
    <row r="17" spans="1:18" s="370" customFormat="1" ht="20.100000000000001" customHeight="1">
      <c r="A17" s="537" t="s">
        <v>139</v>
      </c>
      <c r="B17" s="569" t="s">
        <v>422</v>
      </c>
      <c r="C17" s="393" t="s">
        <v>377</v>
      </c>
      <c r="D17" s="393" t="s">
        <v>383</v>
      </c>
      <c r="E17" s="393" t="s">
        <v>365</v>
      </c>
      <c r="F17" s="393" t="s">
        <v>372</v>
      </c>
      <c r="G17" s="393" t="s">
        <v>372</v>
      </c>
      <c r="H17" s="393" t="s">
        <v>415</v>
      </c>
      <c r="I17" s="393" t="s">
        <v>378</v>
      </c>
      <c r="J17" s="393" t="s">
        <v>384</v>
      </c>
      <c r="K17" s="393" t="s">
        <v>390</v>
      </c>
      <c r="L17" s="393" t="s">
        <v>395</v>
      </c>
      <c r="M17" s="393" t="s">
        <v>394</v>
      </c>
      <c r="N17" s="393" t="s">
        <v>408</v>
      </c>
      <c r="O17" s="393" t="s">
        <v>416</v>
      </c>
      <c r="P17" s="393" t="s">
        <v>419</v>
      </c>
      <c r="Q17" s="393" t="s">
        <v>419</v>
      </c>
      <c r="R17" s="393" t="s">
        <v>431</v>
      </c>
    </row>
    <row r="18" spans="1:18" s="4" customFormat="1" ht="20.100000000000001" customHeight="1">
      <c r="A18" s="570" t="s">
        <v>423</v>
      </c>
      <c r="B18" s="570" t="s">
        <v>275</v>
      </c>
      <c r="C18" s="393" t="s">
        <v>378</v>
      </c>
      <c r="D18" s="393" t="s">
        <v>384</v>
      </c>
      <c r="E18" s="393" t="s">
        <v>366</v>
      </c>
      <c r="F18" s="393" t="s">
        <v>373</v>
      </c>
      <c r="G18" s="393" t="s">
        <v>373</v>
      </c>
      <c r="H18" s="393" t="s">
        <v>403</v>
      </c>
      <c r="I18" s="393" t="s">
        <v>379</v>
      </c>
      <c r="J18" s="393" t="s">
        <v>385</v>
      </c>
      <c r="K18" s="393" t="s">
        <v>391</v>
      </c>
      <c r="L18" s="393" t="s">
        <v>396</v>
      </c>
      <c r="M18" s="393" t="s">
        <v>419</v>
      </c>
      <c r="N18" s="393" t="s">
        <v>425</v>
      </c>
      <c r="O18" s="393" t="s">
        <v>428</v>
      </c>
      <c r="P18" s="393" t="s">
        <v>426</v>
      </c>
      <c r="Q18" s="393" t="s">
        <v>426</v>
      </c>
      <c r="R18" s="393" t="s">
        <v>432</v>
      </c>
    </row>
    <row r="19" spans="1:18" s="4" customFormat="1" ht="20.100000000000001" customHeight="1">
      <c r="A19" s="537" t="s">
        <v>285</v>
      </c>
      <c r="B19" s="569" t="s">
        <v>424</v>
      </c>
      <c r="C19" s="393" t="s">
        <v>379</v>
      </c>
      <c r="D19" s="393" t="s">
        <v>385</v>
      </c>
      <c r="E19" s="393" t="s">
        <v>367</v>
      </c>
      <c r="F19" s="393" t="s">
        <v>374</v>
      </c>
      <c r="G19" s="393" t="s">
        <v>374</v>
      </c>
      <c r="H19" s="393" t="s">
        <v>404</v>
      </c>
      <c r="I19" s="393" t="s">
        <v>380</v>
      </c>
      <c r="J19" s="393" t="s">
        <v>386</v>
      </c>
      <c r="K19" s="393" t="s">
        <v>392</v>
      </c>
      <c r="L19" s="393" t="s">
        <v>397</v>
      </c>
      <c r="M19" s="393" t="s">
        <v>426</v>
      </c>
      <c r="N19" s="393" t="s">
        <v>427</v>
      </c>
      <c r="O19" s="393" t="s">
        <v>429</v>
      </c>
      <c r="P19" s="393" t="s">
        <v>430</v>
      </c>
      <c r="Q19" s="393" t="s">
        <v>430</v>
      </c>
      <c r="R19" s="393" t="s">
        <v>433</v>
      </c>
    </row>
    <row r="20" spans="1:18" s="4" customFormat="1" ht="15" customHeight="1">
      <c r="A20" s="302"/>
      <c r="B20" s="303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304"/>
      <c r="N20" s="231"/>
      <c r="O20" s="231"/>
      <c r="P20" s="231"/>
      <c r="Q20" s="231"/>
      <c r="R20" s="231"/>
    </row>
    <row r="21" spans="1:18" ht="18.75" customHeight="1">
      <c r="A21" s="305" t="s">
        <v>32</v>
      </c>
      <c r="B21" s="27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3"/>
      <c r="P21" s="31"/>
      <c r="Q21" s="31"/>
      <c r="R21" s="31"/>
    </row>
    <row r="22" spans="1:18">
      <c r="A22" s="32"/>
      <c r="B22" s="274"/>
      <c r="C22" s="32"/>
      <c r="D22" s="32"/>
    </row>
    <row r="23" spans="1:18" ht="15.75">
      <c r="A23" s="35" t="s">
        <v>30</v>
      </c>
      <c r="B23" s="274"/>
      <c r="C23" s="32"/>
      <c r="D23" s="32"/>
    </row>
    <row r="24" spans="1:18" ht="6.75" customHeight="1">
      <c r="A24" s="32"/>
      <c r="B24" s="274"/>
      <c r="C24" s="32"/>
      <c r="D24" s="32"/>
    </row>
    <row r="25" spans="1:18" s="53" customFormat="1" ht="15.75">
      <c r="A25" s="50" t="s">
        <v>251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 t="s">
        <v>248</v>
      </c>
      <c r="R25" s="52"/>
    </row>
    <row r="26" spans="1:18" s="53" customFormat="1" ht="15.75">
      <c r="A26" s="50" t="s">
        <v>125</v>
      </c>
      <c r="B26" s="6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0" t="s">
        <v>249</v>
      </c>
      <c r="R26" s="52"/>
    </row>
    <row r="27" spans="1:18" s="53" customFormat="1" ht="15.75">
      <c r="A27" s="50" t="s">
        <v>63</v>
      </c>
      <c r="B27" s="64"/>
      <c r="C27" s="52"/>
      <c r="D27" s="52"/>
      <c r="E27" s="52"/>
      <c r="F27" s="50"/>
      <c r="G27" s="52"/>
      <c r="H27" s="50"/>
      <c r="I27" s="50"/>
      <c r="J27" s="50"/>
      <c r="K27" s="52"/>
      <c r="L27" s="50"/>
      <c r="M27" s="64"/>
      <c r="O27" s="50" t="s">
        <v>254</v>
      </c>
      <c r="R27" s="52"/>
    </row>
    <row r="28" spans="1:18" s="53" customFormat="1" ht="15.75">
      <c r="A28" s="50" t="s">
        <v>20</v>
      </c>
      <c r="B28" s="64"/>
      <c r="C28" s="52"/>
      <c r="D28" s="52"/>
      <c r="E28" s="52"/>
      <c r="F28" s="50"/>
      <c r="G28" s="52"/>
      <c r="H28" s="50"/>
      <c r="I28" s="50"/>
      <c r="J28" s="50"/>
      <c r="K28" s="52"/>
      <c r="L28" s="50"/>
      <c r="M28" s="64"/>
      <c r="O28" s="50"/>
      <c r="R28" s="52"/>
    </row>
    <row r="30" spans="1:18" ht="15.75">
      <c r="A30" s="235" t="s">
        <v>2</v>
      </c>
      <c r="B30" s="275"/>
      <c r="C30" s="17"/>
      <c r="D30" s="17"/>
      <c r="E30" s="26"/>
      <c r="F30" s="5"/>
      <c r="G30" s="26"/>
      <c r="H30" s="5"/>
      <c r="I30" s="5"/>
      <c r="J30" s="5"/>
      <c r="K30" s="26"/>
      <c r="L30" s="5"/>
      <c r="M30" s="21"/>
      <c r="N30" s="22"/>
      <c r="O30" s="9"/>
      <c r="P30" s="9"/>
    </row>
    <row r="31" spans="1:18" ht="5.25" customHeight="1">
      <c r="A31" s="235"/>
      <c r="B31" s="275"/>
      <c r="C31" s="17"/>
      <c r="D31" s="17"/>
      <c r="E31" s="26"/>
      <c r="F31" s="5"/>
      <c r="G31" s="26"/>
      <c r="H31" s="5"/>
      <c r="I31" s="5"/>
      <c r="J31" s="5"/>
      <c r="K31" s="26"/>
      <c r="L31" s="5"/>
      <c r="M31" s="21"/>
      <c r="N31" s="22"/>
      <c r="O31" s="9"/>
      <c r="P31" s="9"/>
    </row>
    <row r="32" spans="1:18" ht="18">
      <c r="A32" s="36" t="s">
        <v>40</v>
      </c>
      <c r="B32" s="275"/>
      <c r="C32" s="17"/>
      <c r="D32" s="17"/>
      <c r="E32" s="26"/>
      <c r="F32" s="7"/>
      <c r="G32" s="26"/>
      <c r="H32" s="7"/>
      <c r="I32" s="7"/>
      <c r="J32" s="7"/>
      <c r="K32" s="26"/>
      <c r="L32" s="7"/>
      <c r="M32" s="24"/>
      <c r="N32" s="6"/>
      <c r="O32" s="6"/>
      <c r="P32" s="6"/>
    </row>
    <row r="33" spans="1:16" ht="4.5" customHeight="1">
      <c r="A33" s="57"/>
      <c r="B33" s="276"/>
      <c r="C33" s="7"/>
      <c r="D33" s="7"/>
      <c r="E33" s="28"/>
      <c r="F33" s="7"/>
      <c r="G33" s="28"/>
      <c r="H33" s="7"/>
      <c r="I33" s="7"/>
      <c r="J33" s="7"/>
      <c r="K33" s="28"/>
      <c r="L33" s="7"/>
      <c r="M33" s="24"/>
      <c r="N33" s="22"/>
      <c r="O33" s="22"/>
      <c r="P33" s="22"/>
    </row>
    <row r="34" spans="1:16" ht="15">
      <c r="A34" s="58" t="s">
        <v>41</v>
      </c>
      <c r="B34" s="276"/>
      <c r="C34" s="7"/>
      <c r="D34" s="7"/>
      <c r="E34" s="28"/>
      <c r="F34" s="8"/>
      <c r="G34" s="28"/>
      <c r="H34" s="8"/>
      <c r="I34" s="8"/>
      <c r="J34" s="8"/>
      <c r="K34" s="28"/>
      <c r="L34" s="8"/>
      <c r="M34" s="23"/>
      <c r="N34" s="22"/>
      <c r="O34" s="22"/>
      <c r="P34" s="22"/>
    </row>
    <row r="35" spans="1:16" ht="15">
      <c r="A35" s="58" t="s">
        <v>38</v>
      </c>
      <c r="B35" s="277"/>
      <c r="C35" s="8"/>
      <c r="D35" s="8"/>
      <c r="E35" s="27"/>
      <c r="G35" s="27"/>
      <c r="K35" s="27"/>
      <c r="M35" s="20"/>
    </row>
    <row r="36" spans="1:16" ht="15">
      <c r="A36" s="58" t="s">
        <v>255</v>
      </c>
      <c r="M36" s="20"/>
    </row>
  </sheetData>
  <customSheetViews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1"/>
    </customSheetView>
    <customSheetView guid="{2D64A94D-C66C-4FD3-8201-7F642E1B0F95}" showPageBreaks="1" showGridLines="0" fitToPage="1" view="pageBreakPreview" topLeftCell="B7">
      <selection activeCell="H18" sqref="H18"/>
      <pageMargins left="0.15" right="0.23" top="0.31" bottom="0.28999999999999998" header="0.14000000000000001" footer="0.14000000000000001"/>
      <pageSetup scale="72" orientation="landscape" r:id="rId2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3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4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5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6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7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8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9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0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1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2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3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4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5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6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17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18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19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0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1"/>
    </customSheetView>
    <customSheetView guid="{A4B47967-7288-4EFC-B3A3-156A4AF2D0DB}" showPageBreaks="1" showGridLines="0" fitToPage="1" view="pageBreakPreview">
      <selection activeCell="E12" sqref="E12:F19"/>
      <pageMargins left="0.15" right="0.23" top="0.31" bottom="0.28999999999999998" header="0.14000000000000001" footer="0.14000000000000001"/>
      <pageSetup scale="71" orientation="landscape" r:id="rId22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3"/>
    </customSheetView>
  </customSheetViews>
  <mergeCells count="13">
    <mergeCell ref="O8:P8"/>
    <mergeCell ref="Q8:R8"/>
    <mergeCell ref="A2:R2"/>
    <mergeCell ref="A3:R3"/>
    <mergeCell ref="A4:R4"/>
    <mergeCell ref="A8:A11"/>
    <mergeCell ref="B8:B11"/>
    <mergeCell ref="C8:D8"/>
    <mergeCell ref="E8:F8"/>
    <mergeCell ref="G8:H8"/>
    <mergeCell ref="K8:L8"/>
    <mergeCell ref="M8:N8"/>
    <mergeCell ref="I8:J8"/>
  </mergeCells>
  <hyperlinks>
    <hyperlink ref="A6" display="BACK TO MENU" xr:uid="{00000000-0004-0000-0700-000000000000}"/>
  </hyperlinks>
  <pageMargins left="0.15" right="0.23" top="0.31" bottom="0.28999999999999998" header="0.14000000000000001" footer="0.14000000000000001"/>
  <pageSetup scale="71" orientation="landscape" r:id="rId24"/>
  <drawing r:id="rId2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T39"/>
  <sheetViews>
    <sheetView zoomScaleNormal="100" zoomScaleSheetLayoutView="85" workbookViewId="0">
      <selection activeCell="I24" sqref="I24"/>
    </sheetView>
  </sheetViews>
  <sheetFormatPr defaultColWidth="8" defaultRowHeight="12.75"/>
  <cols>
    <col min="1" max="1" width="21.88671875" style="25" customWidth="1"/>
    <col min="2" max="2" width="8.33203125" style="29" customWidth="1"/>
    <col min="3" max="6" width="7.6640625" style="25" customWidth="1"/>
    <col min="7" max="7" width="23.88671875" style="25" customWidth="1"/>
    <col min="8" max="8" width="15.77734375" style="25" customWidth="1"/>
    <col min="9" max="14" width="7.33203125" style="25" customWidth="1"/>
    <col min="15" max="16" width="7.33203125" style="30" customWidth="1"/>
    <col min="17" max="16384" width="8" style="25"/>
  </cols>
  <sheetData>
    <row r="2" spans="1:16" s="16" customFormat="1" ht="37.5">
      <c r="A2" s="616" t="s">
        <v>120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</row>
    <row r="3" spans="1:16" s="16" customFormat="1" ht="26.25">
      <c r="A3" s="654" t="s">
        <v>214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</row>
    <row r="4" spans="1:16" s="13" customFormat="1">
      <c r="A4" s="14"/>
      <c r="B4" s="15"/>
      <c r="G4" s="14"/>
      <c r="H4" s="15"/>
    </row>
    <row r="5" spans="1:16" s="13" customFormat="1" ht="15">
      <c r="A5" s="66" t="s">
        <v>22</v>
      </c>
      <c r="B5" s="15"/>
      <c r="G5" s="14"/>
      <c r="H5" s="15"/>
      <c r="I5" s="247" t="s">
        <v>92</v>
      </c>
      <c r="J5" s="614">
        <f ca="1">TODAY()</f>
        <v>44370</v>
      </c>
      <c r="K5" s="614"/>
      <c r="L5" s="614"/>
      <c r="M5" s="614"/>
      <c r="N5" s="614"/>
      <c r="O5" s="614"/>
    </row>
    <row r="6" spans="1:16" ht="13.5" thickBot="1"/>
    <row r="7" spans="1:16" s="76" customFormat="1" ht="32.25" customHeight="1" thickTop="1">
      <c r="A7" s="644" t="s">
        <v>3</v>
      </c>
      <c r="B7" s="635" t="s">
        <v>10</v>
      </c>
      <c r="C7" s="672" t="s">
        <v>123</v>
      </c>
      <c r="D7" s="673"/>
      <c r="E7" s="674" t="s">
        <v>200</v>
      </c>
      <c r="F7" s="675"/>
      <c r="G7" s="676" t="s">
        <v>31</v>
      </c>
      <c r="H7" s="635" t="s">
        <v>10</v>
      </c>
      <c r="I7" s="679" t="s">
        <v>200</v>
      </c>
      <c r="J7" s="680"/>
      <c r="K7" s="670" t="s">
        <v>215</v>
      </c>
      <c r="L7" s="671"/>
      <c r="M7" s="670" t="s">
        <v>16</v>
      </c>
      <c r="N7" s="671"/>
      <c r="O7" s="681" t="s">
        <v>15</v>
      </c>
      <c r="P7" s="682"/>
    </row>
    <row r="8" spans="1:16" s="76" customFormat="1" ht="15.75" customHeight="1">
      <c r="A8" s="645"/>
      <c r="B8" s="636"/>
      <c r="C8" s="199" t="s">
        <v>4</v>
      </c>
      <c r="D8" s="199" t="s">
        <v>0</v>
      </c>
      <c r="E8" s="199" t="s">
        <v>4</v>
      </c>
      <c r="F8" s="199" t="s">
        <v>0</v>
      </c>
      <c r="G8" s="677"/>
      <c r="H8" s="636"/>
      <c r="I8" s="199" t="s">
        <v>4</v>
      </c>
      <c r="J8" s="199" t="s">
        <v>0</v>
      </c>
      <c r="K8" s="199" t="s">
        <v>4</v>
      </c>
      <c r="L8" s="199" t="s">
        <v>0</v>
      </c>
      <c r="M8" s="199" t="s">
        <v>4</v>
      </c>
      <c r="N8" s="199" t="s">
        <v>0</v>
      </c>
      <c r="O8" s="199" t="s">
        <v>4</v>
      </c>
      <c r="P8" s="200" t="s">
        <v>0</v>
      </c>
    </row>
    <row r="9" spans="1:16" s="76" customFormat="1" ht="12.75" customHeight="1">
      <c r="A9" s="645"/>
      <c r="B9" s="636"/>
      <c r="C9" s="201" t="s">
        <v>9</v>
      </c>
      <c r="D9" s="201" t="s">
        <v>8</v>
      </c>
      <c r="E9" s="201" t="s">
        <v>6</v>
      </c>
      <c r="F9" s="201" t="s">
        <v>11</v>
      </c>
      <c r="G9" s="677"/>
      <c r="H9" s="636"/>
      <c r="I9" s="207" t="s">
        <v>11</v>
      </c>
      <c r="J9" s="207" t="s">
        <v>12</v>
      </c>
      <c r="K9" s="207" t="s">
        <v>7</v>
      </c>
      <c r="L9" s="207" t="s">
        <v>8</v>
      </c>
      <c r="M9" s="207" t="s">
        <v>5</v>
      </c>
      <c r="N9" s="207" t="s">
        <v>6</v>
      </c>
      <c r="O9" s="207" t="s">
        <v>7</v>
      </c>
      <c r="P9" s="209" t="s">
        <v>12</v>
      </c>
    </row>
    <row r="10" spans="1:16" s="76" customFormat="1" ht="12.75" customHeight="1">
      <c r="A10" s="646"/>
      <c r="B10" s="637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678"/>
      <c r="H10" s="637"/>
      <c r="I10" s="211">
        <v>0.875</v>
      </c>
      <c r="J10" s="211">
        <v>0.29166666666666669</v>
      </c>
      <c r="K10" s="211">
        <v>0.20833333333333334</v>
      </c>
      <c r="L10" s="211">
        <v>0.29166666666666669</v>
      </c>
      <c r="M10" s="211">
        <v>0.20833333333333334</v>
      </c>
      <c r="N10" s="211">
        <v>0.33333333333333331</v>
      </c>
      <c r="O10" s="211">
        <v>0.20833333333333334</v>
      </c>
      <c r="P10" s="212">
        <v>0.58333333333333337</v>
      </c>
    </row>
    <row r="11" spans="1:16" s="76" customFormat="1" ht="18" customHeight="1" thickBot="1">
      <c r="A11" s="568" t="s">
        <v>307</v>
      </c>
      <c r="B11" s="569" t="s">
        <v>308</v>
      </c>
      <c r="C11" s="393" t="s">
        <v>325</v>
      </c>
      <c r="D11" s="393" t="s">
        <v>326</v>
      </c>
      <c r="E11" s="393" t="s">
        <v>297</v>
      </c>
      <c r="F11" s="393" t="s">
        <v>360</v>
      </c>
      <c r="G11" s="544" t="s">
        <v>309</v>
      </c>
      <c r="H11" s="545" t="s">
        <v>289</v>
      </c>
      <c r="I11" s="393" t="s">
        <v>299</v>
      </c>
      <c r="J11" s="393" t="s">
        <v>361</v>
      </c>
      <c r="K11" s="393" t="s">
        <v>373</v>
      </c>
      <c r="L11" s="393" t="s">
        <v>385</v>
      </c>
      <c r="M11" s="393" t="s">
        <v>391</v>
      </c>
      <c r="N11" s="393" t="s">
        <v>396</v>
      </c>
      <c r="O11" s="393" t="s">
        <v>374</v>
      </c>
      <c r="P11" s="393" t="s">
        <v>380</v>
      </c>
    </row>
    <row r="12" spans="1:16" s="159" customFormat="1" ht="18" customHeight="1" thickTop="1" thickBot="1">
      <c r="A12" s="537" t="s">
        <v>306</v>
      </c>
      <c r="B12" s="569" t="s">
        <v>305</v>
      </c>
      <c r="C12" s="393" t="s">
        <v>333</v>
      </c>
      <c r="D12" s="393" t="s">
        <v>296</v>
      </c>
      <c r="E12" s="393" t="s">
        <v>336</v>
      </c>
      <c r="F12" s="393" t="s">
        <v>400</v>
      </c>
      <c r="G12" s="544" t="s">
        <v>310</v>
      </c>
      <c r="H12" s="545" t="s">
        <v>311</v>
      </c>
      <c r="I12" s="340" t="s">
        <v>300</v>
      </c>
      <c r="J12" s="340" t="s">
        <v>337</v>
      </c>
      <c r="K12" s="340" t="s">
        <v>374</v>
      </c>
      <c r="L12" s="340" t="s">
        <v>386</v>
      </c>
      <c r="M12" s="340" t="s">
        <v>392</v>
      </c>
      <c r="N12" s="340" t="s">
        <v>397</v>
      </c>
      <c r="O12" s="340" t="s">
        <v>375</v>
      </c>
      <c r="P12" s="340" t="s">
        <v>381</v>
      </c>
    </row>
    <row r="13" spans="1:16" s="159" customFormat="1" ht="18" customHeight="1" thickTop="1" thickBot="1">
      <c r="A13" s="570" t="s">
        <v>136</v>
      </c>
      <c r="B13" s="570" t="s">
        <v>305</v>
      </c>
      <c r="C13" s="393" t="s">
        <v>336</v>
      </c>
      <c r="D13" s="393" t="s">
        <v>400</v>
      </c>
      <c r="E13" s="393" t="s">
        <v>401</v>
      </c>
      <c r="F13" s="393" t="s">
        <v>358</v>
      </c>
      <c r="G13" s="544" t="s">
        <v>312</v>
      </c>
      <c r="H13" s="545" t="s">
        <v>313</v>
      </c>
      <c r="I13" s="340" t="s">
        <v>364</v>
      </c>
      <c r="J13" s="340" t="s">
        <v>371</v>
      </c>
      <c r="K13" s="340" t="s">
        <v>375</v>
      </c>
      <c r="L13" s="340" t="s">
        <v>387</v>
      </c>
      <c r="M13" s="340" t="s">
        <v>393</v>
      </c>
      <c r="N13" s="340" t="s">
        <v>398</v>
      </c>
      <c r="O13" s="340" t="s">
        <v>376</v>
      </c>
      <c r="P13" s="340" t="s">
        <v>382</v>
      </c>
    </row>
    <row r="14" spans="1:16" s="159" customFormat="1" ht="18" customHeight="1" thickTop="1" thickBot="1">
      <c r="A14" s="537" t="s">
        <v>281</v>
      </c>
      <c r="B14" s="569" t="s">
        <v>289</v>
      </c>
      <c r="C14" s="393" t="s">
        <v>328</v>
      </c>
      <c r="D14" s="393" t="s">
        <v>359</v>
      </c>
      <c r="E14" s="393" t="s">
        <v>329</v>
      </c>
      <c r="F14" s="393" t="s">
        <v>362</v>
      </c>
      <c r="G14" s="544" t="s">
        <v>434</v>
      </c>
      <c r="H14" s="545" t="s">
        <v>435</v>
      </c>
      <c r="I14" s="340" t="s">
        <v>365</v>
      </c>
      <c r="J14" s="340" t="s">
        <v>372</v>
      </c>
      <c r="K14" s="340" t="s">
        <v>376</v>
      </c>
      <c r="L14" s="340" t="s">
        <v>388</v>
      </c>
      <c r="M14" s="340" t="s">
        <v>394</v>
      </c>
      <c r="N14" s="340" t="s">
        <v>399</v>
      </c>
      <c r="O14" s="340" t="s">
        <v>408</v>
      </c>
      <c r="P14" s="340" t="s">
        <v>416</v>
      </c>
    </row>
    <row r="15" spans="1:16" s="159" customFormat="1" ht="18" customHeight="1" thickTop="1" thickBot="1">
      <c r="A15" s="568" t="s">
        <v>421</v>
      </c>
      <c r="B15" s="569" t="s">
        <v>138</v>
      </c>
      <c r="C15" s="393" t="s">
        <v>358</v>
      </c>
      <c r="D15" s="393" t="s">
        <v>338</v>
      </c>
      <c r="E15" s="393" t="s">
        <v>389</v>
      </c>
      <c r="F15" s="393" t="s">
        <v>363</v>
      </c>
      <c r="G15" s="571" t="s">
        <v>436</v>
      </c>
      <c r="H15" s="545" t="s">
        <v>308</v>
      </c>
      <c r="I15" s="340" t="s">
        <v>366</v>
      </c>
      <c r="J15" s="340" t="s">
        <v>373</v>
      </c>
      <c r="K15" s="340" t="s">
        <v>408</v>
      </c>
      <c r="L15" s="340" t="s">
        <v>417</v>
      </c>
      <c r="M15" s="340" t="s">
        <v>419</v>
      </c>
      <c r="N15" s="340" t="s">
        <v>420</v>
      </c>
      <c r="O15" s="340" t="s">
        <v>425</v>
      </c>
      <c r="P15" s="340" t="s">
        <v>428</v>
      </c>
    </row>
    <row r="16" spans="1:16" s="159" customFormat="1" ht="18" customHeight="1" thickTop="1" thickBot="1">
      <c r="A16" s="537" t="s">
        <v>139</v>
      </c>
      <c r="B16" s="569" t="s">
        <v>422</v>
      </c>
      <c r="C16" s="393" t="s">
        <v>377</v>
      </c>
      <c r="D16" s="393" t="s">
        <v>383</v>
      </c>
      <c r="E16" s="393" t="s">
        <v>390</v>
      </c>
      <c r="F16" s="393" t="s">
        <v>395</v>
      </c>
      <c r="G16" s="544" t="s">
        <v>437</v>
      </c>
      <c r="H16" s="545" t="s">
        <v>286</v>
      </c>
      <c r="I16" s="340" t="s">
        <v>367</v>
      </c>
      <c r="J16" s="340" t="s">
        <v>374</v>
      </c>
      <c r="K16" s="340" t="s">
        <v>425</v>
      </c>
      <c r="L16" s="340" t="s">
        <v>439</v>
      </c>
      <c r="M16" s="340" t="s">
        <v>426</v>
      </c>
      <c r="N16" s="340" t="s">
        <v>441</v>
      </c>
      <c r="O16" s="340" t="s">
        <v>427</v>
      </c>
      <c r="P16" s="340" t="s">
        <v>429</v>
      </c>
    </row>
    <row r="17" spans="1:20" s="159" customFormat="1" ht="18" customHeight="1" thickTop="1" thickBot="1">
      <c r="A17" s="570" t="s">
        <v>423</v>
      </c>
      <c r="B17" s="570" t="s">
        <v>275</v>
      </c>
      <c r="C17" s="393" t="s">
        <v>378</v>
      </c>
      <c r="D17" s="393" t="s">
        <v>384</v>
      </c>
      <c r="E17" s="393" t="s">
        <v>391</v>
      </c>
      <c r="F17" s="393" t="s">
        <v>396</v>
      </c>
      <c r="G17" s="544" t="s">
        <v>287</v>
      </c>
      <c r="H17" s="545" t="s">
        <v>308</v>
      </c>
      <c r="I17" s="340" t="s">
        <v>405</v>
      </c>
      <c r="J17" s="340" t="s">
        <v>387</v>
      </c>
      <c r="K17" s="340" t="s">
        <v>427</v>
      </c>
      <c r="L17" s="340" t="s">
        <v>440</v>
      </c>
      <c r="M17" s="340" t="s">
        <v>430</v>
      </c>
      <c r="N17" s="340" t="s">
        <v>442</v>
      </c>
      <c r="O17" s="340">
        <f t="shared" ref="K17:P18" si="0">O16+7</f>
        <v>44470</v>
      </c>
      <c r="P17" s="340">
        <f t="shared" si="0"/>
        <v>44472</v>
      </c>
    </row>
    <row r="18" spans="1:20" s="159" customFormat="1" ht="18" customHeight="1" thickTop="1" thickBot="1">
      <c r="A18" s="537" t="s">
        <v>285</v>
      </c>
      <c r="B18" s="569" t="s">
        <v>424</v>
      </c>
      <c r="C18" s="393" t="s">
        <v>379</v>
      </c>
      <c r="D18" s="393" t="s">
        <v>385</v>
      </c>
      <c r="E18" s="393" t="s">
        <v>392</v>
      </c>
      <c r="F18" s="393" t="s">
        <v>397</v>
      </c>
      <c r="G18" s="544" t="s">
        <v>288</v>
      </c>
      <c r="H18" s="545" t="s">
        <v>438</v>
      </c>
      <c r="I18" s="176" t="s">
        <v>369</v>
      </c>
      <c r="J18" s="176" t="s">
        <v>376</v>
      </c>
      <c r="K18" s="176">
        <f t="shared" si="0"/>
        <v>44470</v>
      </c>
      <c r="L18" s="176">
        <f t="shared" si="0"/>
        <v>44473</v>
      </c>
      <c r="M18" s="176">
        <f t="shared" si="0"/>
        <v>44474</v>
      </c>
      <c r="N18" s="176">
        <f t="shared" si="0"/>
        <v>44475</v>
      </c>
      <c r="O18" s="176">
        <f t="shared" si="0"/>
        <v>44477</v>
      </c>
      <c r="P18" s="176">
        <f t="shared" si="0"/>
        <v>44479</v>
      </c>
    </row>
    <row r="19" spans="1:20" s="159" customFormat="1" ht="18" customHeight="1" thickTop="1">
      <c r="A19" s="395"/>
      <c r="B19" s="234"/>
      <c r="C19" s="366"/>
      <c r="D19" s="366"/>
      <c r="E19" s="366"/>
      <c r="F19" s="366"/>
      <c r="G19" s="541"/>
      <c r="H19" s="542"/>
      <c r="I19" s="543"/>
      <c r="J19" s="543"/>
      <c r="K19" s="543"/>
      <c r="L19" s="543"/>
      <c r="M19" s="543"/>
      <c r="N19" s="543"/>
      <c r="O19" s="543"/>
      <c r="P19" s="543"/>
    </row>
    <row r="20" spans="1:20">
      <c r="A20" s="54"/>
      <c r="B20" s="55"/>
      <c r="C20" s="56"/>
      <c r="D20" s="56"/>
      <c r="E20" s="79"/>
      <c r="F20" s="39"/>
      <c r="G20" s="77"/>
      <c r="H20" s="78"/>
      <c r="I20" s="56"/>
      <c r="J20" s="56"/>
      <c r="K20" s="56"/>
      <c r="L20" s="56"/>
      <c r="M20" s="56"/>
      <c r="N20" s="56"/>
      <c r="O20" s="56"/>
      <c r="P20" s="56"/>
    </row>
    <row r="21" spans="1:20" s="19" customFormat="1">
      <c r="A21" s="305" t="s">
        <v>32</v>
      </c>
      <c r="B21" s="46"/>
      <c r="C21" s="31"/>
      <c r="D21" s="31"/>
      <c r="E21" s="31"/>
      <c r="F21" s="39"/>
      <c r="G21" s="77"/>
      <c r="H21" s="78"/>
      <c r="I21" s="56"/>
      <c r="J21" s="56"/>
      <c r="K21" s="56"/>
      <c r="L21" s="56"/>
      <c r="M21" s="56"/>
      <c r="N21" s="56"/>
      <c r="O21" s="56"/>
      <c r="P21" s="56"/>
    </row>
    <row r="22" spans="1:20" s="19" customFormat="1">
      <c r="A22" s="32"/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  <c r="M22" s="56"/>
      <c r="N22" s="56"/>
      <c r="O22" s="56"/>
      <c r="P22" s="56"/>
    </row>
    <row r="23" spans="1:20" s="19" customFormat="1" ht="15.75">
      <c r="A23" s="35" t="s">
        <v>30</v>
      </c>
      <c r="B23" s="77"/>
      <c r="C23" s="77"/>
      <c r="D23" s="77"/>
      <c r="E23" s="77"/>
      <c r="F23" s="77"/>
      <c r="G23" s="77"/>
      <c r="H23" s="78"/>
      <c r="I23" s="56"/>
      <c r="J23" s="56"/>
      <c r="K23" s="56"/>
      <c r="L23" s="56"/>
      <c r="M23" s="56"/>
      <c r="N23" s="56"/>
      <c r="O23" s="56"/>
      <c r="P23" s="56"/>
    </row>
    <row r="24" spans="1:20" ht="6.75" customHeight="1">
      <c r="A24" s="54"/>
      <c r="B24" s="55"/>
      <c r="C24" s="56"/>
      <c r="D24" s="56"/>
      <c r="E24" s="79"/>
      <c r="F24" s="39"/>
      <c r="G24" s="77"/>
      <c r="H24" s="78"/>
      <c r="I24" s="56"/>
      <c r="J24" s="56"/>
      <c r="K24" s="56"/>
      <c r="L24" s="56"/>
      <c r="M24" s="56"/>
      <c r="N24" s="56"/>
      <c r="O24" s="56"/>
      <c r="P24" s="56"/>
    </row>
    <row r="25" spans="1:20" s="53" customFormat="1" ht="15.75">
      <c r="A25" s="50" t="s">
        <v>251</v>
      </c>
      <c r="B25" s="51"/>
      <c r="C25" s="52"/>
      <c r="D25" s="52"/>
      <c r="E25" s="52"/>
      <c r="F25" s="52"/>
      <c r="G25" s="50"/>
      <c r="H25" s="52"/>
      <c r="I25" s="50" t="s">
        <v>248</v>
      </c>
      <c r="T25" s="52"/>
    </row>
    <row r="26" spans="1:20" s="53" customFormat="1" ht="15.75">
      <c r="A26" s="50" t="s">
        <v>125</v>
      </c>
      <c r="B26" s="51"/>
      <c r="C26" s="52"/>
      <c r="D26" s="52"/>
      <c r="E26" s="52"/>
      <c r="F26" s="52"/>
      <c r="G26" s="50"/>
      <c r="H26" s="52"/>
      <c r="I26" s="50" t="s">
        <v>249</v>
      </c>
      <c r="T26" s="52"/>
    </row>
    <row r="27" spans="1:20" s="53" customFormat="1" ht="15.75">
      <c r="A27" s="50" t="s">
        <v>63</v>
      </c>
      <c r="B27" s="51"/>
      <c r="C27" s="52"/>
      <c r="D27" s="52"/>
      <c r="E27" s="52"/>
      <c r="F27" s="50"/>
      <c r="G27" s="50"/>
      <c r="I27" s="50" t="s">
        <v>254</v>
      </c>
      <c r="T27" s="52"/>
    </row>
    <row r="28" spans="1:20" s="53" customFormat="1" ht="15.75">
      <c r="A28" s="50" t="s">
        <v>20</v>
      </c>
      <c r="B28" s="51"/>
      <c r="C28" s="52"/>
      <c r="D28" s="52"/>
      <c r="E28" s="52"/>
      <c r="F28" s="50"/>
      <c r="G28" s="50"/>
      <c r="I28" s="50" t="s">
        <v>126</v>
      </c>
      <c r="T28" s="52"/>
    </row>
    <row r="29" spans="1:20" ht="15.75">
      <c r="A29" s="155"/>
      <c r="B29" s="157"/>
      <c r="C29" s="156"/>
      <c r="D29" s="156"/>
      <c r="E29" s="156"/>
      <c r="F29" s="156"/>
      <c r="G29" s="156"/>
      <c r="H29" s="155"/>
      <c r="O29" s="25"/>
      <c r="P29" s="156"/>
    </row>
    <row r="30" spans="1:20" customFormat="1" ht="15"/>
    <row r="31" spans="1:20" ht="15" customHeight="1">
      <c r="A31" s="235" t="s">
        <v>2</v>
      </c>
      <c r="B31" s="157"/>
      <c r="C31" s="156"/>
      <c r="D31" s="156"/>
      <c r="E31" s="156"/>
      <c r="F31" s="156"/>
      <c r="G31" s="156"/>
      <c r="H31" s="155"/>
      <c r="O31" s="25"/>
      <c r="P31" s="156"/>
    </row>
    <row r="32" spans="1:20" ht="18">
      <c r="A32" s="36" t="s">
        <v>40</v>
      </c>
      <c r="B32" s="157"/>
      <c r="C32" s="156"/>
      <c r="D32" s="156"/>
      <c r="E32" s="156"/>
      <c r="F32" s="156"/>
      <c r="G32" s="156"/>
      <c r="H32" s="155"/>
      <c r="O32" s="25"/>
      <c r="P32" s="156"/>
    </row>
    <row r="33" spans="1:16" ht="15.75">
      <c r="A33" s="167" t="s">
        <v>41</v>
      </c>
      <c r="B33" s="157"/>
      <c r="C33" s="156"/>
      <c r="D33" s="156"/>
      <c r="E33" s="156"/>
      <c r="F33" s="156"/>
      <c r="G33" s="156"/>
      <c r="H33" s="155"/>
      <c r="O33" s="25"/>
      <c r="P33" s="156"/>
    </row>
    <row r="34" spans="1:16" ht="15.75">
      <c r="A34" s="167" t="s">
        <v>38</v>
      </c>
      <c r="B34" s="157"/>
      <c r="C34" s="156"/>
      <c r="D34" s="156"/>
      <c r="E34" s="156"/>
      <c r="F34" s="156"/>
      <c r="G34" s="156"/>
      <c r="H34" s="155"/>
      <c r="O34" s="25"/>
      <c r="P34" s="156"/>
    </row>
    <row r="35" spans="1:16" ht="15.75">
      <c r="A35" s="58" t="s">
        <v>255</v>
      </c>
      <c r="B35" s="157"/>
      <c r="C35" s="156"/>
      <c r="D35" s="156"/>
      <c r="E35" s="156"/>
      <c r="F35" s="156"/>
      <c r="G35" s="156"/>
      <c r="H35" s="155"/>
      <c r="O35" s="25"/>
      <c r="P35" s="156"/>
    </row>
    <row r="36" spans="1:16" ht="15.75">
      <c r="A36" s="155"/>
      <c r="B36" s="157"/>
      <c r="C36" s="156"/>
      <c r="D36" s="156"/>
      <c r="E36" s="156"/>
      <c r="F36" s="156"/>
      <c r="G36" s="156"/>
      <c r="H36" s="155"/>
      <c r="O36" s="25"/>
      <c r="P36" s="156"/>
    </row>
    <row r="37" spans="1:16" ht="15.75">
      <c r="A37" s="155"/>
      <c r="B37" s="157"/>
      <c r="C37" s="156"/>
      <c r="D37" s="156"/>
      <c r="E37" s="156"/>
      <c r="F37" s="156"/>
      <c r="G37" s="156"/>
      <c r="H37" s="155"/>
      <c r="O37" s="25"/>
      <c r="P37" s="156"/>
    </row>
    <row r="38" spans="1:16">
      <c r="B38" s="169"/>
      <c r="C38" s="168"/>
      <c r="D38" s="168"/>
      <c r="E38" s="27"/>
      <c r="G38" s="170"/>
      <c r="O38" s="25"/>
      <c r="P38" s="25"/>
    </row>
    <row r="39" spans="1:16">
      <c r="B39" s="30"/>
      <c r="G39" s="170"/>
      <c r="O39" s="25"/>
      <c r="P39" s="25"/>
    </row>
  </sheetData>
  <customSheetViews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 topLeftCell="A3">
      <selection activeCell="F37" sqref="F37"/>
      <pageMargins left="0.7" right="0.7" top="0.75" bottom="0.75" header="0.3" footer="0.3"/>
      <pageSetup orientation="portrait" horizontalDpi="200" verticalDpi="200" r:id="rId2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3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4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6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7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8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9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0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1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2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3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4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5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6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17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18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0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 xr:uid="{00000000-0004-0000-0800-000000000000}"/>
  </hyperlinks>
  <pageMargins left="0.7" right="0.7" top="0.75" bottom="0.75" header="0.3" footer="0.3"/>
  <pageSetup orientation="portrait" horizontalDpi="200" verticalDpi="2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MENU </vt:lpstr>
      <vt:lpstr>LGB DIRECT (SEA)</vt:lpstr>
      <vt:lpstr>LGB VIA HKG (SEA)</vt:lpstr>
      <vt:lpstr>LAS -OAK DIRECT (SEA2)</vt:lpstr>
      <vt:lpstr>CANADA TS (CPNW)</vt:lpstr>
      <vt:lpstr>USEC DIRECT (AWE6) </vt:lpstr>
      <vt:lpstr>USEC DIRECT (AWE5)</vt:lpstr>
      <vt:lpstr>USEC DIRECT (AWE4)</vt:lpstr>
      <vt:lpstr>USEC VIA SHA (AWE2)</vt:lpstr>
      <vt:lpstr>BOSTON VIA SHA (AWE1)</vt:lpstr>
      <vt:lpstr>BALTIMORE VIA HKG (AWE3)</vt:lpstr>
      <vt:lpstr>SEA-VAN VIA SHA (MPNW)</vt:lpstr>
      <vt:lpstr>SEA-VAN VIA HKG (OPNW)</vt:lpstr>
      <vt:lpstr>TACOMA VIA YTN (EPNW)</vt:lpstr>
      <vt:lpstr>GULF VIA XMN (GME)</vt:lpstr>
      <vt:lpstr>GULF VIA SHA-HKG (GME2)</vt:lpstr>
      <vt:lpstr>Sheet1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(SEA)'!Print_Area</vt:lpstr>
      <vt:lpstr>'LGB VIA HKG (SEA)'!Print_Area</vt:lpstr>
      <vt:lpstr>'SEA-VAN VIA HKG (OPNW)'!Print_Area</vt:lpstr>
      <vt:lpstr>'USEC DIRECT (AWE6) 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Ngo Hong Dao (VN)</cp:lastModifiedBy>
  <cp:lastPrinted>2019-11-29T09:09:26Z</cp:lastPrinted>
  <dcterms:created xsi:type="dcterms:W3CDTF">1999-08-17T08:14:37Z</dcterms:created>
  <dcterms:modified xsi:type="dcterms:W3CDTF">2021-06-23T09:25:25Z</dcterms:modified>
</cp:coreProperties>
</file>